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stettler/OneDrive/MTW/Veranstaltungen/Reusstalcup/"/>
    </mc:Choice>
  </mc:AlternateContent>
  <xr:revisionPtr revIDLastSave="6" documentId="13_ncr:1_{FBBC85E3-DD94-AD44-9B28-CA7FACEDEA05}" xr6:coauthVersionLast="32" xr6:coauthVersionMax="32" xr10:uidLastSave="{765BFB0B-27F5-D24D-84A2-F1E604A8C817}"/>
  <bookViews>
    <workbookView xWindow="1000" yWindow="1760" windowWidth="31940" windowHeight="18360" xr2:uid="{00000000-000D-0000-FFFF-FFFF00000000}"/>
  </bookViews>
  <sheets>
    <sheet name="Admin" sheetId="16" r:id="rId1"/>
    <sheet name="Zeitplan" sheetId="1" r:id="rId2"/>
    <sheet name="Resultatübersicht" sheetId="2" r:id="rId3"/>
    <sheet name="Rangliste" sheetId="18" r:id="rId4"/>
    <sheet name="Spiel 1" sheetId="3" r:id="rId5"/>
    <sheet name="Spiel 2" sheetId="5" r:id="rId6"/>
    <sheet name="Spiel 3" sheetId="6" r:id="rId7"/>
    <sheet name="Spiel 4" sheetId="7" r:id="rId8"/>
    <sheet name="Spiel 5" sheetId="8" r:id="rId9"/>
    <sheet name="Spiel 6" sheetId="9" r:id="rId10"/>
    <sheet name="Spiel 7" sheetId="10" r:id="rId11"/>
    <sheet name="Spiel 8" sheetId="11" r:id="rId12"/>
    <sheet name="Spiel 9" sheetId="12" r:id="rId13"/>
    <sheet name="Spiel 10" sheetId="13" r:id="rId14"/>
    <sheet name="Spiel 11" sheetId="14" r:id="rId15"/>
    <sheet name="Spiel 12" sheetId="15" r:id="rId16"/>
    <sheet name="Spiel 13" sheetId="17" r:id="rId17"/>
  </sheets>
  <definedNames>
    <definedName name="Aktive1">Admin!$B$19</definedName>
    <definedName name="Aktive2">Admin!$B$20</definedName>
    <definedName name="Aktive3">Admin!$B$21</definedName>
    <definedName name="Aktive4">Admin!$B$22</definedName>
    <definedName name="Aktive5">Admin!$B$23</definedName>
    <definedName name="Ausrichter">Admin!$B$2</definedName>
    <definedName name="Datum">Admin!$B$4</definedName>
    <definedName name="_xlnm.Print_Area" localSheetId="1">Zeitplan!$A$1:$E$18</definedName>
    <definedName name="Durchlauf">Admin!$B$12</definedName>
    <definedName name="Mannschaft1">Admin!$B$19</definedName>
    <definedName name="Mannschaft2">Admin!$B$20</definedName>
    <definedName name="Mannschaft3">Admin!$B$21</definedName>
    <definedName name="Mannschaft4">Admin!$B$22</definedName>
    <definedName name="Ort">Admin!$B$3</definedName>
    <definedName name="Pause">Admin!$B$11</definedName>
    <definedName name="Senioren1">Admin!$B$25</definedName>
    <definedName name="Senioren2">Admin!$B$26</definedName>
    <definedName name="Senioren3">Admin!$B$27</definedName>
    <definedName name="SpieleProMatch">Admin!$B$10</definedName>
    <definedName name="Spielzeit">Admin!$B$9</definedName>
    <definedName name="Startzeit">Admin!$B$8</definedName>
    <definedName name="Titel">Admin!$B$5</definedName>
    <definedName name="Veranstaltung">Admin!$B$1</definedName>
  </definedNames>
  <calcPr calcId="179017"/>
</workbook>
</file>

<file path=xl/calcChain.xml><?xml version="1.0" encoding="utf-8"?>
<calcChain xmlns="http://schemas.openxmlformats.org/spreadsheetml/2006/main">
  <c r="B5" i="16" l="1"/>
  <c r="C7" i="18" l="1"/>
  <c r="C8" i="18"/>
  <c r="C9" i="18"/>
  <c r="C10" i="18"/>
  <c r="C11" i="18"/>
  <c r="C17" i="18"/>
  <c r="C16" i="18"/>
  <c r="C15" i="18"/>
  <c r="E3" i="17" l="1"/>
  <c r="AL12" i="2"/>
  <c r="AM13" i="2"/>
  <c r="AK11" i="2"/>
  <c r="AG13" i="2"/>
  <c r="AF12" i="2"/>
  <c r="AE11" i="2"/>
  <c r="AK6" i="2"/>
  <c r="AE6" i="2"/>
  <c r="AO10" i="2"/>
  <c r="AI10" i="2"/>
  <c r="AN9" i="2"/>
  <c r="AH9" i="2"/>
  <c r="AM8" i="2"/>
  <c r="AG8" i="2"/>
  <c r="AL7" i="2"/>
  <c r="AF7" i="2"/>
  <c r="X12" i="2"/>
  <c r="X11" i="2"/>
  <c r="U11" i="2"/>
  <c r="E6" i="2"/>
  <c r="K8" i="2"/>
  <c r="M8" i="2"/>
  <c r="H9" i="2" s="1"/>
  <c r="N6" i="2"/>
  <c r="D10" i="2" s="1"/>
  <c r="P6" i="2"/>
  <c r="T11" i="2"/>
  <c r="V11" i="2"/>
  <c r="Q12" i="2" s="1"/>
  <c r="H7" i="2"/>
  <c r="J7" i="2"/>
  <c r="E8" i="2" s="1"/>
  <c r="N9" i="2"/>
  <c r="P9" i="2"/>
  <c r="K10" i="2" s="1"/>
  <c r="H6" i="2"/>
  <c r="J6" i="2"/>
  <c r="B8" i="2" s="1"/>
  <c r="N7" i="2"/>
  <c r="G10" i="2" s="1"/>
  <c r="P7" i="2"/>
  <c r="E10" i="2" s="1"/>
  <c r="K6" i="2"/>
  <c r="D9" i="2" s="1"/>
  <c r="M6" i="2"/>
  <c r="B9" i="2" s="1"/>
  <c r="AE9" i="2" s="1"/>
  <c r="N8" i="2"/>
  <c r="P8" i="2"/>
  <c r="H10" i="2" s="1"/>
  <c r="W11" i="2"/>
  <c r="Y11" i="2"/>
  <c r="K7" i="2"/>
  <c r="M7" i="2"/>
  <c r="E9" i="2" s="1"/>
  <c r="G6" i="2"/>
  <c r="B7" i="2" s="1"/>
  <c r="B6" i="1"/>
  <c r="A15" i="2"/>
  <c r="A13" i="2"/>
  <c r="A12" i="2"/>
  <c r="W5" i="2"/>
  <c r="T5" i="2"/>
  <c r="D17" i="1"/>
  <c r="D13" i="1"/>
  <c r="C17" i="1"/>
  <c r="E17" i="1"/>
  <c r="E13" i="1"/>
  <c r="C13" i="1"/>
  <c r="E9" i="1"/>
  <c r="D9" i="1"/>
  <c r="C9" i="1"/>
  <c r="E18" i="1"/>
  <c r="E16" i="1"/>
  <c r="E15" i="1"/>
  <c r="E14" i="1"/>
  <c r="E12" i="1"/>
  <c r="E11" i="1"/>
  <c r="E10" i="1"/>
  <c r="D10" i="1"/>
  <c r="D11" i="1"/>
  <c r="D12" i="1"/>
  <c r="D14" i="1"/>
  <c r="D15" i="1"/>
  <c r="D16" i="1"/>
  <c r="D18" i="1"/>
  <c r="C18" i="1"/>
  <c r="C16" i="1"/>
  <c r="C15" i="1"/>
  <c r="C14" i="1"/>
  <c r="C12" i="1"/>
  <c r="C10" i="1"/>
  <c r="C11" i="1"/>
  <c r="E8" i="1"/>
  <c r="D8" i="1"/>
  <c r="C8" i="1"/>
  <c r="E7" i="1"/>
  <c r="D7" i="1"/>
  <c r="C7" i="1"/>
  <c r="E6" i="1"/>
  <c r="D6" i="1"/>
  <c r="C6" i="1"/>
  <c r="B12" i="16"/>
  <c r="I21" i="9"/>
  <c r="H27" i="5"/>
  <c r="N6" i="13"/>
  <c r="A27" i="13"/>
  <c r="Q27" i="5"/>
  <c r="H27" i="15"/>
  <c r="D21" i="9"/>
  <c r="U6" i="17"/>
  <c r="E6" i="5"/>
  <c r="D21" i="7"/>
  <c r="H27" i="10"/>
  <c r="D21" i="15"/>
  <c r="U6" i="11"/>
  <c r="U6" i="13"/>
  <c r="Q27" i="17"/>
  <c r="H27" i="9"/>
  <c r="Q27" i="11"/>
  <c r="Q27" i="7"/>
  <c r="E6" i="7"/>
  <c r="N6" i="8"/>
  <c r="Q27" i="9"/>
  <c r="A27" i="14"/>
  <c r="A27" i="17"/>
  <c r="A27" i="15"/>
  <c r="E6" i="15"/>
  <c r="D21" i="14"/>
  <c r="Q27" i="15"/>
  <c r="N6" i="3"/>
  <c r="H27" i="8"/>
  <c r="D21" i="5"/>
  <c r="D21" i="8"/>
  <c r="N6" i="7"/>
  <c r="N6" i="11"/>
  <c r="A27" i="8"/>
  <c r="N6" i="12"/>
  <c r="I21" i="8"/>
  <c r="A27" i="12"/>
  <c r="A27" i="9"/>
  <c r="A27" i="7"/>
  <c r="I21" i="15"/>
  <c r="Q27" i="14"/>
  <c r="H27" i="11"/>
  <c r="E6" i="10"/>
  <c r="N6" i="17"/>
  <c r="U6" i="7"/>
  <c r="I21" i="14"/>
  <c r="U6" i="12"/>
  <c r="H27" i="6"/>
  <c r="I21" i="11"/>
  <c r="E6" i="6"/>
  <c r="U6" i="10"/>
  <c r="A27" i="11"/>
  <c r="N6" i="10"/>
  <c r="U6" i="5"/>
  <c r="E6" i="11"/>
  <c r="I21" i="10"/>
  <c r="Q27" i="10"/>
  <c r="N6" i="5"/>
  <c r="I21" i="7"/>
  <c r="I21" i="6"/>
  <c r="H27" i="14"/>
  <c r="E6" i="12"/>
  <c r="I21" i="13"/>
  <c r="N6" i="15"/>
  <c r="D21" i="12"/>
  <c r="E6" i="9"/>
  <c r="H27" i="7"/>
  <c r="N6" i="6"/>
  <c r="U6" i="15"/>
  <c r="U6" i="8"/>
  <c r="D21" i="6"/>
  <c r="A27" i="5"/>
  <c r="D21" i="17"/>
  <c r="A27" i="6"/>
  <c r="E6" i="8"/>
  <c r="N6" i="9"/>
  <c r="E6" i="3"/>
  <c r="I21" i="17"/>
  <c r="H27" i="12"/>
  <c r="E6" i="13"/>
  <c r="E6" i="14"/>
  <c r="I21" i="12"/>
  <c r="E6" i="17"/>
  <c r="D21" i="13"/>
  <c r="A6" i="3"/>
  <c r="U6" i="9"/>
  <c r="U6" i="3"/>
  <c r="D21" i="10"/>
  <c r="Q27" i="12"/>
  <c r="H27" i="13"/>
  <c r="A27" i="10"/>
  <c r="I21" i="5"/>
  <c r="D21" i="11"/>
  <c r="H27" i="17"/>
  <c r="U6" i="14"/>
  <c r="Q27" i="13"/>
  <c r="U6" i="6"/>
  <c r="Q27" i="6"/>
  <c r="N6" i="14"/>
  <c r="Q27" i="8"/>
  <c r="E3" i="5" l="1"/>
  <c r="E3" i="14"/>
  <c r="E3" i="7"/>
  <c r="E3" i="15"/>
  <c r="E3" i="9"/>
  <c r="E3" i="10"/>
  <c r="E3" i="11"/>
  <c r="E3" i="12"/>
  <c r="E3" i="13"/>
  <c r="E3" i="6"/>
  <c r="E3" i="8"/>
  <c r="A27" i="3"/>
  <c r="Q27" i="3"/>
  <c r="H27" i="3"/>
  <c r="I21" i="3"/>
  <c r="D21" i="3"/>
  <c r="AO9" i="2"/>
  <c r="AL11" i="2"/>
  <c r="A3" i="1"/>
  <c r="E3" i="3"/>
  <c r="AI9" i="2"/>
  <c r="M10" i="2"/>
  <c r="AH10" i="2" s="1"/>
  <c r="AG6" i="2"/>
  <c r="AN7" i="2"/>
  <c r="AG7" i="2"/>
  <c r="G8" i="2"/>
  <c r="AF8" i="2" s="1"/>
  <c r="D8" i="2"/>
  <c r="AK8" i="2" s="1"/>
  <c r="AH7" i="2"/>
  <c r="S12" i="2"/>
  <c r="AK12" i="2" s="1"/>
  <c r="AM6" i="2"/>
  <c r="G9" i="2"/>
  <c r="AF9" i="2" s="1"/>
  <c r="AH6" i="2"/>
  <c r="Q13" i="2"/>
  <c r="AD11" i="2" s="1"/>
  <c r="B10" i="2"/>
  <c r="AE10" i="2" s="1"/>
  <c r="AB10" i="2"/>
  <c r="Y12" i="2"/>
  <c r="T13" i="2" s="1"/>
  <c r="AD12" i="2" s="1"/>
  <c r="AK9" i="2"/>
  <c r="J10" i="2"/>
  <c r="AO8" i="2"/>
  <c r="AI8" i="2"/>
  <c r="AN8" i="2"/>
  <c r="AH8" i="2"/>
  <c r="J9" i="2"/>
  <c r="AF10" i="2"/>
  <c r="AL10" i="2"/>
  <c r="AG11" i="2"/>
  <c r="S13" i="2"/>
  <c r="AM11" i="2"/>
  <c r="AD7" i="2"/>
  <c r="D7" i="2"/>
  <c r="AL6" i="2"/>
  <c r="AF6" i="2"/>
  <c r="AI7" i="2"/>
  <c r="AI6" i="2"/>
  <c r="AD8" i="2"/>
  <c r="AD9" i="2"/>
  <c r="AD10" i="2"/>
  <c r="W12" i="2"/>
  <c r="AD13" i="2" s="1"/>
  <c r="AO6" i="2"/>
  <c r="AO7" i="2"/>
  <c r="AN10" i="2"/>
  <c r="AF11" i="2"/>
  <c r="AN6" i="2"/>
  <c r="AM7" i="2"/>
  <c r="B7" i="1"/>
  <c r="A11" i="2"/>
  <c r="A10" i="2"/>
  <c r="A9" i="2"/>
  <c r="A8" i="2"/>
  <c r="A7" i="2"/>
  <c r="A6" i="2"/>
  <c r="Q5" i="2"/>
  <c r="N5" i="2"/>
  <c r="K5" i="2"/>
  <c r="H5" i="2"/>
  <c r="E5" i="2"/>
  <c r="B5" i="2"/>
  <c r="A6" i="5"/>
  <c r="AL9" i="2" l="1"/>
  <c r="AE8" i="2"/>
  <c r="AB9" i="2"/>
  <c r="AP11" i="2"/>
  <c r="AE12" i="2"/>
  <c r="B8" i="1"/>
  <c r="AJ11" i="2"/>
  <c r="AJ8" i="2"/>
  <c r="AD6" i="2"/>
  <c r="AL8" i="2"/>
  <c r="AP8" i="2" s="1"/>
  <c r="AB7" i="2"/>
  <c r="AJ6" i="2"/>
  <c r="AK10" i="2"/>
  <c r="AB13" i="2"/>
  <c r="AP6" i="2"/>
  <c r="V13" i="2"/>
  <c r="AG12" i="2"/>
  <c r="AM12" i="2"/>
  <c r="AP12" i="2" s="1"/>
  <c r="AK7" i="2"/>
  <c r="AP7" i="2" s="1"/>
  <c r="AB6" i="2"/>
  <c r="AE7" i="2"/>
  <c r="AJ7" i="2" s="1"/>
  <c r="AG9" i="2"/>
  <c r="AM9" i="2"/>
  <c r="AP9" i="2" s="1"/>
  <c r="AB8" i="2"/>
  <c r="AG10" i="2"/>
  <c r="AM10" i="2"/>
  <c r="AE13" i="2"/>
  <c r="AB11" i="2"/>
  <c r="AK13" i="2"/>
  <c r="A6" i="6"/>
  <c r="AQ7" i="2" l="1"/>
  <c r="AR11" i="2"/>
  <c r="AQ6" i="2"/>
  <c r="AQ8" i="2"/>
  <c r="B9" i="1"/>
  <c r="AJ9" i="2"/>
  <c r="AQ9" i="2" s="1"/>
  <c r="AJ12" i="2"/>
  <c r="AJ10" i="2"/>
  <c r="AQ10" i="2" s="1"/>
  <c r="AP10" i="2"/>
  <c r="AL13" i="2"/>
  <c r="AP13" i="2" s="1"/>
  <c r="AF13" i="2"/>
  <c r="AJ13" i="2" s="1"/>
  <c r="AR13" i="2" s="1"/>
  <c r="AB12" i="2"/>
  <c r="A6" i="7"/>
  <c r="AR12" i="2" l="1"/>
  <c r="B10" i="1"/>
  <c r="D8" i="18"/>
  <c r="D9" i="18"/>
  <c r="B7" i="18"/>
  <c r="D10" i="18"/>
  <c r="B9" i="18"/>
  <c r="B10" i="18"/>
  <c r="B11" i="18"/>
  <c r="D7" i="18"/>
  <c r="B8" i="18"/>
  <c r="D11" i="18"/>
  <c r="D17" i="18"/>
  <c r="B17" i="18"/>
  <c r="D15" i="18"/>
  <c r="D16" i="18"/>
  <c r="B16" i="18"/>
  <c r="B15" i="18"/>
  <c r="A6" i="8"/>
  <c r="B11" i="1" l="1"/>
  <c r="A6" i="9"/>
  <c r="B12" i="1" l="1"/>
  <c r="A6" i="10"/>
  <c r="B13" i="1" l="1"/>
  <c r="A6" i="11"/>
  <c r="B14" i="1" l="1"/>
  <c r="A6" i="12"/>
  <c r="B15" i="1" l="1"/>
  <c r="A6" i="13"/>
  <c r="B16" i="1" l="1"/>
  <c r="A6" i="14"/>
  <c r="B17" i="1" l="1"/>
  <c r="A6" i="15"/>
  <c r="B18" i="1" l="1"/>
  <c r="A6" i="17"/>
</calcChain>
</file>

<file path=xl/sharedStrings.xml><?xml version="1.0" encoding="utf-8"?>
<sst xmlns="http://schemas.openxmlformats.org/spreadsheetml/2006/main" count="264" uniqueCount="49">
  <si>
    <t>Spiel</t>
  </si>
  <si>
    <t>Zeit</t>
  </si>
  <si>
    <t>Heim</t>
  </si>
  <si>
    <t>Gast</t>
  </si>
  <si>
    <t>Schiedsrichter</t>
  </si>
  <si>
    <t>Resultatübersicht</t>
  </si>
  <si>
    <t>Gutbälle</t>
  </si>
  <si>
    <t>Punkte</t>
  </si>
  <si>
    <t>Rang</t>
  </si>
  <si>
    <t>Zeit:</t>
  </si>
  <si>
    <t>Halbzeit:</t>
  </si>
  <si>
    <t>Schluss:</t>
  </si>
  <si>
    <t>Heim:</t>
  </si>
  <si>
    <t>Gast:</t>
  </si>
  <si>
    <t>Schiedsrichter:</t>
  </si>
  <si>
    <t>:</t>
  </si>
  <si>
    <t>Der Schiedsrichter:</t>
  </si>
  <si>
    <t>Mannschaften</t>
  </si>
  <si>
    <t>Aktive</t>
  </si>
  <si>
    <t>Senioren</t>
  </si>
  <si>
    <t>Zeitplan</t>
  </si>
  <si>
    <t>Start</t>
  </si>
  <si>
    <t>Spielzeit</t>
  </si>
  <si>
    <t>Anzahl Spiele</t>
  </si>
  <si>
    <t>Pausen</t>
  </si>
  <si>
    <t>min</t>
  </si>
  <si>
    <t>pro Match</t>
  </si>
  <si>
    <t>Uhr</t>
  </si>
  <si>
    <t>Durchlauf</t>
  </si>
  <si>
    <t>Eine Minute</t>
  </si>
  <si>
    <t>Veranstaltung</t>
  </si>
  <si>
    <t>Ausrichter</t>
  </si>
  <si>
    <t>Ort</t>
  </si>
  <si>
    <t>Datum</t>
  </si>
  <si>
    <t>Ergebnis</t>
  </si>
  <si>
    <t>Bälle</t>
  </si>
  <si>
    <t>Plus-Punkte</t>
  </si>
  <si>
    <t>Minus-Punkte</t>
  </si>
  <si>
    <t>Titel</t>
  </si>
  <si>
    <t>Mannschaft A</t>
  </si>
  <si>
    <t>Mannschaft B</t>
  </si>
  <si>
    <t>Mannschaft C</t>
  </si>
  <si>
    <t>Mannschaft D</t>
  </si>
  <si>
    <t>Mannschaft E</t>
  </si>
  <si>
    <t>Senioren A</t>
  </si>
  <si>
    <t>Senioren B</t>
  </si>
  <si>
    <t>Senioren C</t>
  </si>
  <si>
    <t>Rangliste</t>
  </si>
  <si>
    <t>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</si>
</sst>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 applyFill="1" applyBorder="1" applyAlignment="1"/>
    <xf numFmtId="0" fontId="5" fillId="0" borderId="0" xfId="0" applyFont="1"/>
    <xf numFmtId="0" fontId="0" fillId="0" borderId="0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Border="1"/>
    <xf numFmtId="0" fontId="3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5" xfId="0" applyBorder="1"/>
    <xf numFmtId="0" fontId="3" fillId="0" borderId="20" xfId="0" applyFont="1" applyBorder="1"/>
    <xf numFmtId="0" fontId="3" fillId="0" borderId="21" xfId="0" applyFont="1" applyBorder="1"/>
    <xf numFmtId="0" fontId="4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/>
    <xf numFmtId="0" fontId="0" fillId="0" borderId="9" xfId="0" applyBorder="1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2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2" fillId="0" borderId="0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3" fillId="0" borderId="28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Continuous" vertical="center"/>
    </xf>
    <xf numFmtId="0" fontId="8" fillId="0" borderId="32" xfId="0" applyFont="1" applyBorder="1" applyAlignment="1">
      <alignment horizontal="centerContinuous" vertical="center"/>
    </xf>
    <xf numFmtId="0" fontId="8" fillId="0" borderId="11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20" fontId="4" fillId="0" borderId="0" xfId="0" applyNumberFormat="1" applyFont="1" applyAlignment="1">
      <alignment horizontal="center"/>
    </xf>
    <xf numFmtId="20" fontId="4" fillId="0" borderId="0" xfId="0" applyNumberFormat="1" applyFont="1" applyAlignment="1">
      <alignment horizontal="left"/>
    </xf>
    <xf numFmtId="20" fontId="4" fillId="0" borderId="19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14" fontId="3" fillId="4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20" fontId="3" fillId="4" borderId="0" xfId="0" applyNumberFormat="1" applyFont="1" applyFill="1" applyAlignment="1">
      <alignment horizontal="right"/>
    </xf>
    <xf numFmtId="21" fontId="3" fillId="0" borderId="0" xfId="0" applyNumberFormat="1" applyFont="1" applyAlignment="1">
      <alignment horizontal="right"/>
    </xf>
  </cellXfs>
  <cellStyles count="1">
    <cellStyle name="Standard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304107</xdr:colOff>
      <xdr:row>1</xdr:row>
      <xdr:rowOff>600456</xdr:rowOff>
    </xdr:to>
    <xdr:pic>
      <xdr:nvPicPr>
        <xdr:cNvPr id="3" name="Logo" descr="mtw_2fbg.jpg">
          <a:extLst>
            <a:ext uri="{FF2B5EF4-FFF2-40B4-BE49-F238E27FC236}">
              <a16:creationId xmlns:a16="http://schemas.microsoft.com/office/drawing/2014/main" id="{97060E7B-712A-6F47-A471-A0D7E15B8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6273"/>
          <a:ext cx="1516380" cy="6004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2" name="Grafik 1" descr="mtw_2fbg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2080" cy="6004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3" name="Grafik 2" descr="mtw_2fbg.jpg">
          <a:extLst>
            <a:ext uri="{FF2B5EF4-FFF2-40B4-BE49-F238E27FC236}">
              <a16:creationId xmlns:a16="http://schemas.microsoft.com/office/drawing/2014/main" id="{0084C985-9892-A84F-8E5B-E7DD1BB76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" cy="6004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2" name="Grafik 1" descr="mtw_2fbg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2080" cy="6004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3" name="Grafik 2" descr="mtw_2fbg.jpg">
          <a:extLst>
            <a:ext uri="{FF2B5EF4-FFF2-40B4-BE49-F238E27FC236}">
              <a16:creationId xmlns:a16="http://schemas.microsoft.com/office/drawing/2014/main" id="{9D11D12E-5C79-1E4D-9444-113287936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" cy="6004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2" name="Grafik 1" descr="mtw_2fbg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2080" cy="6004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3" name="Grafik 2" descr="mtw_2fbg.jpg">
          <a:extLst>
            <a:ext uri="{FF2B5EF4-FFF2-40B4-BE49-F238E27FC236}">
              <a16:creationId xmlns:a16="http://schemas.microsoft.com/office/drawing/2014/main" id="{9AD3347A-B041-CC47-ABB8-74D8FA9F1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" cy="6004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2" name="Grafik 1" descr="mtw_2fbg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2080" cy="6004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3" name="Grafik 2" descr="mtw_2fbg.jpg">
          <a:extLst>
            <a:ext uri="{FF2B5EF4-FFF2-40B4-BE49-F238E27FC236}">
              <a16:creationId xmlns:a16="http://schemas.microsoft.com/office/drawing/2014/main" id="{FC7496D0-3DEB-E94B-ABFB-98C5E9A8C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" cy="6004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2" name="Grafik 1" descr="mtw_2fbg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2080" cy="6004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3" name="Grafik 2" descr="mtw_2fbg.jpg">
          <a:extLst>
            <a:ext uri="{FF2B5EF4-FFF2-40B4-BE49-F238E27FC236}">
              <a16:creationId xmlns:a16="http://schemas.microsoft.com/office/drawing/2014/main" id="{2DF2BBED-80EB-6A4B-A090-A3A3F6D8A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" cy="6004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2" name="Grafik 1" descr="mtw_2fbg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2080" cy="6004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3" name="Grafik 2" descr="mtw_2fbg.jpg">
          <a:extLst>
            <a:ext uri="{FF2B5EF4-FFF2-40B4-BE49-F238E27FC236}">
              <a16:creationId xmlns:a16="http://schemas.microsoft.com/office/drawing/2014/main" id="{E0C2CAF8-78DE-D04A-A542-78AD8607B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" cy="6004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2" name="Grafik 1" descr="mtw_2fbg.jpg">
          <a:extLst>
            <a:ext uri="{FF2B5EF4-FFF2-40B4-BE49-F238E27FC236}">
              <a16:creationId xmlns:a16="http://schemas.microsoft.com/office/drawing/2014/main" id="{78156F6C-8DD3-814B-8E27-86D19DEF9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" cy="6004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3" name="Grafik 2" descr="mtw_2fbg.jpg">
          <a:extLst>
            <a:ext uri="{FF2B5EF4-FFF2-40B4-BE49-F238E27FC236}">
              <a16:creationId xmlns:a16="http://schemas.microsoft.com/office/drawing/2014/main" id="{1519A2F0-EDD9-F642-BB63-F467EA6B6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" cy="600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28223</xdr:colOff>
      <xdr:row>1</xdr:row>
      <xdr:rowOff>14112</xdr:rowOff>
    </xdr:from>
    <xdr:to>
      <xdr:col>0</xdr:col>
      <xdr:colOff>1430303</xdr:colOff>
      <xdr:row>1</xdr:row>
      <xdr:rowOff>614568</xdr:rowOff>
    </xdr:to>
    <xdr:pic>
      <xdr:nvPicPr>
        <xdr:cNvPr id="3" name="Grafik 2" descr="mtw_2fbg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23" y="211668"/>
          <a:ext cx="1402080" cy="6004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152400</xdr:rowOff>
    </xdr:from>
    <xdr:to>
      <xdr:col>1</xdr:col>
      <xdr:colOff>233680</xdr:colOff>
      <xdr:row>1</xdr:row>
      <xdr:rowOff>562356</xdr:rowOff>
    </xdr:to>
    <xdr:pic>
      <xdr:nvPicPr>
        <xdr:cNvPr id="3" name="Grafik 2" descr="mtw_2fbg.jpg">
          <a:extLst>
            <a:ext uri="{FF2B5EF4-FFF2-40B4-BE49-F238E27FC236}">
              <a16:creationId xmlns:a16="http://schemas.microsoft.com/office/drawing/2014/main" id="{1114EF7E-CEE2-B04F-8596-FD403C2CF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52400"/>
          <a:ext cx="1402080" cy="6004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2" name="Grafik 1" descr="mtw_2fbg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2080" cy="600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2" name="Grafik 1" descr="mtw_2fbg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2080" cy="6004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3" name="Grafik 2" descr="mtw_2fbg.jpg">
          <a:extLst>
            <a:ext uri="{FF2B5EF4-FFF2-40B4-BE49-F238E27FC236}">
              <a16:creationId xmlns:a16="http://schemas.microsoft.com/office/drawing/2014/main" id="{5052618F-64E7-AE44-A0B3-1BACDDB11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" cy="6004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2" name="Grafik 1" descr="mtw_2fbg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2080" cy="6004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3" name="Grafik 2" descr="mtw_2fbg.jpg">
          <a:extLst>
            <a:ext uri="{FF2B5EF4-FFF2-40B4-BE49-F238E27FC236}">
              <a16:creationId xmlns:a16="http://schemas.microsoft.com/office/drawing/2014/main" id="{DDD08D91-1119-B842-95C1-9E40CE5B6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" cy="6004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2" name="Grafik 1" descr="mtw_2fbg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2080" cy="6004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3" name="Grafik 2" descr="mtw_2fbg.jpg">
          <a:extLst>
            <a:ext uri="{FF2B5EF4-FFF2-40B4-BE49-F238E27FC236}">
              <a16:creationId xmlns:a16="http://schemas.microsoft.com/office/drawing/2014/main" id="{7305C182-9289-604A-87F1-BB9EACB0F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" cy="6004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2" name="Grafik 1" descr="mtw_2fbg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2080" cy="6004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3" name="Grafik 2" descr="mtw_2fbg.jpg">
          <a:extLst>
            <a:ext uri="{FF2B5EF4-FFF2-40B4-BE49-F238E27FC236}">
              <a16:creationId xmlns:a16="http://schemas.microsoft.com/office/drawing/2014/main" id="{62AC4354-6E06-6645-B4B4-33ADD367A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" cy="6004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2" name="Grafik 1" descr="mtw_2fbg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2080" cy="6004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2</xdr:row>
      <xdr:rowOff>219456</xdr:rowOff>
    </xdr:to>
    <xdr:pic>
      <xdr:nvPicPr>
        <xdr:cNvPr id="3" name="Grafik 2" descr="mtw_2fbg.jpg">
          <a:extLst>
            <a:ext uri="{FF2B5EF4-FFF2-40B4-BE49-F238E27FC236}">
              <a16:creationId xmlns:a16="http://schemas.microsoft.com/office/drawing/2014/main" id="{E7F1708B-5804-994F-B820-1B8C8E857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" cy="6004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5:E18" totalsRowShown="0" headerRowDxfId="25" dataDxfId="23" headerRowBorderDxfId="24" tableBorderDxfId="22">
  <autoFilter ref="A5:E18" xr:uid="{00000000-0009-0000-0100-000001000000}"/>
  <tableColumns count="5">
    <tableColumn id="1" xr3:uid="{00000000-0010-0000-0000-000001000000}" name="Spiel" dataDxfId="21"/>
    <tableColumn id="2" xr3:uid="{00000000-0010-0000-0000-000002000000}" name="Zeit" dataDxfId="20"/>
    <tableColumn id="3" xr3:uid="{00000000-0010-0000-0000-000003000000}" name="Heim" dataDxfId="19"/>
    <tableColumn id="4" xr3:uid="{00000000-0010-0000-0000-000004000000}" name="Gast" dataDxfId="18"/>
    <tableColumn id="5" xr3:uid="{00000000-0010-0000-0000-000005000000}" name="Schiedsrichter" dataDxfId="17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8BAC89-0776-3445-A42E-DE186C4CC72B}" name="Tabelle2" displayName="Tabelle2" ref="A6:D11" totalsRowShown="0" headerRowDxfId="16" headerRowBorderDxfId="15" tableBorderDxfId="14" totalsRowBorderDxfId="13">
  <autoFilter ref="A6:D11" xr:uid="{A4FCFA07-6B14-7D46-B53B-6F6E96C04233}"/>
  <tableColumns count="4">
    <tableColumn id="1" xr3:uid="{508AEF4D-02B7-394C-A3D8-666FA26E1377}" name="Rang" dataDxfId="12"/>
    <tableColumn id="2" xr3:uid="{54593281-3537-5E40-9A71-F6220C9F385A}" name="Mannschaft" dataDxfId="11">
      <calculatedColumnFormula>INDEX(Resultatübersicht!A:A,MATCH(LARGE(Resultatübersicht!$AQ:$AQ,ROW(Resultatübersicht!$A1)),Resultatübersicht!$AQ:$AQ,))</calculatedColumnFormula>
    </tableColumn>
    <tableColumn id="3" xr3:uid="{869AC66B-4084-D64A-A6A1-1281BECDEBCB}" name="Gutbälle" dataDxfId="10">
      <calculatedColumnFormula>INDEX(Resultatübersicht!AB:AB,MATCH(LARGE(Resultatübersicht!$AQ:$AQ,ROW(Resultatübersicht!$A1)),Resultatübersicht!$AQ:$AQ,))</calculatedColumnFormula>
    </tableColumn>
    <tableColumn id="4" xr3:uid="{D47034C2-F488-A844-96FD-E8CDB063C65A}" name="Punkte" dataDxfId="9">
      <calculatedColumnFormula>INDEX(Resultatübersicht!AJ:AJ,MATCH(LARGE(Resultatübersicht!$AQ:$AQ,ROW(Resultatübersicht!$A1)),Resultatübersicht!$AQ:$AQ,))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4ECC8F-0D38-604A-BB02-15177EA0F1ED}" name="Tabelle3" displayName="Tabelle3" ref="A14:D17" totalsRowShown="0" headerRowDxfId="8" dataDxfId="6" headerRowBorderDxfId="7" tableBorderDxfId="5" totalsRowBorderDxfId="4">
  <autoFilter ref="A14:D17" xr:uid="{2F4E144A-19CB-9F43-A718-191D124942FD}"/>
  <tableColumns count="4">
    <tableColumn id="1" xr3:uid="{A4A2BF39-8C32-0349-8A81-F4B245D6A06B}" name="Rang" dataDxfId="3"/>
    <tableColumn id="2" xr3:uid="{8D7FD074-25EC-A44F-BD5D-7BE58067B078}" name="Mannschaft" dataDxfId="2">
      <calculatedColumnFormula>INDEX(Resultatübersicht!A:A,MATCH(LARGE(Resultatübersicht!$AR:$AR,ROW(Resultatübersicht!$A1)),Resultatübersicht!$AR:$AR,))</calculatedColumnFormula>
    </tableColumn>
    <tableColumn id="3" xr3:uid="{9F5872A3-DF9E-D843-B640-1AF827CB8E8A}" name="Gutbälle" dataDxfId="1">
      <calculatedColumnFormula>INDEX(#REF!,MATCH(LARGE(#REF!,ROW(#REF!)),#REF!,))</calculatedColumnFormula>
    </tableColumn>
    <tableColumn id="4" xr3:uid="{9D23CC55-AB76-6A40-B4B5-404FDEDC0966}" name="Punkte" dataDxfId="0">
      <calculatedColumnFormula>INDEX(#REF!,MATCH(LARGE(#REF!,ROW(#REF!)),#REF!,))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B6" sqref="B6"/>
    </sheetView>
  </sheetViews>
  <sheetFormatPr baseColWidth="10" defaultColWidth="17.83203125" defaultRowHeight="19" x14ac:dyDescent="0.25"/>
  <cols>
    <col min="1" max="1" width="17.83203125" style="18"/>
    <col min="2" max="2" width="36" style="108" customWidth="1"/>
    <col min="3" max="16384" width="17.83203125" style="18"/>
  </cols>
  <sheetData>
    <row r="1" spans="1:3" x14ac:dyDescent="0.25">
      <c r="A1" s="18" t="s">
        <v>30</v>
      </c>
      <c r="B1" s="106" t="s">
        <v>30</v>
      </c>
    </row>
    <row r="2" spans="1:3" x14ac:dyDescent="0.25">
      <c r="A2" s="18" t="s">
        <v>31</v>
      </c>
      <c r="B2" s="106" t="s">
        <v>31</v>
      </c>
    </row>
    <row r="3" spans="1:3" x14ac:dyDescent="0.25">
      <c r="A3" s="18" t="s">
        <v>32</v>
      </c>
      <c r="B3" s="106" t="s">
        <v>32</v>
      </c>
    </row>
    <row r="4" spans="1:3" x14ac:dyDescent="0.25">
      <c r="A4" s="18" t="s">
        <v>33</v>
      </c>
      <c r="B4" s="107">
        <v>43466</v>
      </c>
    </row>
    <row r="5" spans="1:3" x14ac:dyDescent="0.25">
      <c r="A5" s="18" t="s">
        <v>38</v>
      </c>
      <c r="B5" s="107" t="str">
        <f>CONCATENATE(Veranstaltung,", ",TEXT(Datum,"tt.MMM.JJJJ"))</f>
        <v>Veranstaltung, 01.Jan.2019</v>
      </c>
    </row>
    <row r="7" spans="1:3" x14ac:dyDescent="0.25">
      <c r="A7" s="18" t="s">
        <v>20</v>
      </c>
    </row>
    <row r="8" spans="1:3" x14ac:dyDescent="0.25">
      <c r="A8" s="18" t="s">
        <v>21</v>
      </c>
      <c r="B8" s="109">
        <v>0.54166666666666663</v>
      </c>
      <c r="C8" s="18" t="s">
        <v>27</v>
      </c>
    </row>
    <row r="9" spans="1:3" x14ac:dyDescent="0.25">
      <c r="A9" s="18" t="s">
        <v>22</v>
      </c>
      <c r="B9" s="106">
        <v>10</v>
      </c>
      <c r="C9" s="18" t="s">
        <v>25</v>
      </c>
    </row>
    <row r="10" spans="1:3" x14ac:dyDescent="0.25">
      <c r="A10" s="18" t="s">
        <v>23</v>
      </c>
      <c r="B10" s="106">
        <v>2</v>
      </c>
      <c r="C10" s="18" t="s">
        <v>26</v>
      </c>
    </row>
    <row r="11" spans="1:3" x14ac:dyDescent="0.25">
      <c r="A11" s="18" t="s">
        <v>24</v>
      </c>
      <c r="B11" s="106">
        <v>5</v>
      </c>
      <c r="C11" s="18" t="s">
        <v>25</v>
      </c>
    </row>
    <row r="12" spans="1:3" x14ac:dyDescent="0.25">
      <c r="A12" s="18" t="s">
        <v>28</v>
      </c>
      <c r="B12" s="109">
        <f>SUM((B10*B9+B11)*B14)</f>
        <v>1.7361111111111112E-2</v>
      </c>
    </row>
    <row r="14" spans="1:3" x14ac:dyDescent="0.25">
      <c r="A14" s="18" t="s">
        <v>29</v>
      </c>
      <c r="B14" s="110">
        <v>6.9444444444444447E-4</v>
      </c>
    </row>
    <row r="17" spans="1:2" x14ac:dyDescent="0.25">
      <c r="A17" s="18" t="s">
        <v>17</v>
      </c>
    </row>
    <row r="18" spans="1:2" x14ac:dyDescent="0.25">
      <c r="A18" s="18" t="s">
        <v>18</v>
      </c>
    </row>
    <row r="19" spans="1:2" x14ac:dyDescent="0.25">
      <c r="A19" s="18">
        <v>1</v>
      </c>
      <c r="B19" s="106" t="s">
        <v>39</v>
      </c>
    </row>
    <row r="20" spans="1:2" x14ac:dyDescent="0.25">
      <c r="A20" s="18">
        <v>2</v>
      </c>
      <c r="B20" s="106" t="s">
        <v>40</v>
      </c>
    </row>
    <row r="21" spans="1:2" x14ac:dyDescent="0.25">
      <c r="A21" s="18">
        <v>3</v>
      </c>
      <c r="B21" s="106" t="s">
        <v>41</v>
      </c>
    </row>
    <row r="22" spans="1:2" x14ac:dyDescent="0.25">
      <c r="A22" s="18">
        <v>4</v>
      </c>
      <c r="B22" s="106" t="s">
        <v>42</v>
      </c>
    </row>
    <row r="23" spans="1:2" x14ac:dyDescent="0.25">
      <c r="A23" s="18">
        <v>5</v>
      </c>
      <c r="B23" s="106" t="s">
        <v>43</v>
      </c>
    </row>
    <row r="24" spans="1:2" x14ac:dyDescent="0.25">
      <c r="A24" s="18" t="s">
        <v>19</v>
      </c>
    </row>
    <row r="25" spans="1:2" x14ac:dyDescent="0.25">
      <c r="A25" s="18">
        <v>1</v>
      </c>
      <c r="B25" s="106" t="s">
        <v>44</v>
      </c>
    </row>
    <row r="26" spans="1:2" x14ac:dyDescent="0.25">
      <c r="A26" s="18">
        <v>2</v>
      </c>
      <c r="B26" s="106" t="s">
        <v>45</v>
      </c>
    </row>
    <row r="27" spans="1:2" x14ac:dyDescent="0.25">
      <c r="A27" s="18">
        <v>3</v>
      </c>
      <c r="B27" s="106" t="s">
        <v>46</v>
      </c>
    </row>
  </sheetData>
  <sortState ref="B9:B30">
    <sortCondition ref="B9"/>
  </sortState>
  <pageMargins left="0.7" right="0.7" top="0.78740157499999996" bottom="0.78740157499999996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A29"/>
  <sheetViews>
    <sheetView workbookViewId="0">
      <selection activeCell="AA33" sqref="AA33"/>
    </sheetView>
  </sheetViews>
  <sheetFormatPr baseColWidth="10" defaultRowHeight="15" x14ac:dyDescent="0.2"/>
  <cols>
    <col min="2" max="25" width="5.6640625" customWidth="1"/>
  </cols>
  <sheetData>
    <row r="3" spans="1:27" ht="24" x14ac:dyDescent="0.3">
      <c r="E3" s="7" t="str">
        <f>Titel</f>
        <v>Veranstaltung, 01.Jan.2019</v>
      </c>
    </row>
    <row r="5" spans="1:27" ht="21" x14ac:dyDescent="0.25">
      <c r="A5" s="15" t="s">
        <v>9</v>
      </c>
      <c r="B5" s="16"/>
      <c r="C5" s="16"/>
      <c r="D5" s="16"/>
      <c r="E5" s="16" t="s">
        <v>12</v>
      </c>
      <c r="F5" s="16"/>
      <c r="G5" s="16"/>
      <c r="H5" s="16"/>
      <c r="I5" s="16"/>
      <c r="J5" s="16"/>
      <c r="K5" s="16"/>
      <c r="L5" s="16"/>
      <c r="M5" s="16"/>
      <c r="N5" s="16" t="s">
        <v>13</v>
      </c>
      <c r="O5" s="16"/>
      <c r="P5" s="16"/>
      <c r="Q5" s="16"/>
      <c r="R5" s="16"/>
      <c r="S5" s="16"/>
      <c r="T5" s="16"/>
      <c r="U5" s="16" t="s">
        <v>14</v>
      </c>
      <c r="V5" s="16"/>
      <c r="W5" s="16"/>
      <c r="X5" s="16"/>
      <c r="Y5" s="16"/>
    </row>
    <row r="6" spans="1:27" ht="21" x14ac:dyDescent="0.25">
      <c r="A6" s="76">
        <f ca="1">INDIRECT(CONCATENATE("Zeitplan!B",_xlfn.SHEET()-4+5))</f>
        <v>0.62847222222222243</v>
      </c>
      <c r="B6" s="16"/>
      <c r="C6" s="16"/>
      <c r="D6" s="16"/>
      <c r="E6" s="77" t="str">
        <f ca="1">INDIRECT(CONCATENATE("Zeitplan!$C$",_xlfn.SHEET()-4+5))</f>
        <v>Mannschaft D</v>
      </c>
      <c r="F6" s="16"/>
      <c r="G6" s="16"/>
      <c r="H6" s="16"/>
      <c r="I6" s="16"/>
      <c r="J6" s="16"/>
      <c r="K6" s="16"/>
      <c r="L6" s="16"/>
      <c r="M6" s="16"/>
      <c r="N6" s="77" t="str">
        <f ca="1">INDIRECT(CONCATENATE("Zeitplan!$D$",_xlfn.SHEET()-4+5))</f>
        <v>Mannschaft E</v>
      </c>
      <c r="O6" s="16"/>
      <c r="P6" s="16"/>
      <c r="Q6" s="16"/>
      <c r="R6" s="16"/>
      <c r="S6" s="16"/>
      <c r="T6" s="16"/>
      <c r="U6" s="77" t="str">
        <f ca="1">INDIRECT(CONCATENATE("Zeitplan!$E$",_xlfn.SHEET()-4+5))</f>
        <v>Mannschaft C</v>
      </c>
      <c r="V6" s="16"/>
      <c r="W6" s="16"/>
      <c r="X6" s="16"/>
      <c r="Y6" s="16"/>
    </row>
    <row r="7" spans="1:27" ht="13" customHeight="1" x14ac:dyDescent="0.2">
      <c r="A7" s="10"/>
      <c r="D7" s="8"/>
    </row>
    <row r="8" spans="1:27" ht="13" customHeight="1" x14ac:dyDescent="0.2">
      <c r="A8" s="10"/>
      <c r="D8" s="8"/>
    </row>
    <row r="9" spans="1:27" ht="13" customHeight="1" x14ac:dyDescent="0.25">
      <c r="A9" s="10"/>
      <c r="D9" s="8"/>
      <c r="AA9" s="76"/>
    </row>
    <row r="10" spans="1:27" ht="20.25" customHeight="1" x14ac:dyDescent="0.25">
      <c r="A10" s="17" t="s">
        <v>2</v>
      </c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7" ht="20.25" customHeight="1" x14ac:dyDescent="0.2">
      <c r="A11" s="12"/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7" ht="20.25" customHeight="1" thickBot="1" x14ac:dyDescent="0.25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7" ht="21" x14ac:dyDescent="0.25">
      <c r="A13" s="32" t="s">
        <v>3</v>
      </c>
      <c r="B13" s="2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7" ht="20.25" customHeight="1" x14ac:dyDescent="0.2">
      <c r="A14" s="1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7" ht="20.25" customHeight="1" x14ac:dyDescent="0.2">
      <c r="A15" s="14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20" spans="1:25" ht="1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21" x14ac:dyDescent="0.25">
      <c r="A21" s="18"/>
      <c r="B21" s="18"/>
      <c r="C21" s="18"/>
      <c r="D21" s="77" t="str">
        <f ca="1">INDIRECT(CONCATENATE("Zeitplan!$C$",_xlfn.SHEET()-4+5))</f>
        <v>Mannschaft D</v>
      </c>
      <c r="E21" s="18"/>
      <c r="F21" s="18"/>
      <c r="G21" s="18"/>
      <c r="I21" s="77" t="str">
        <f ca="1">INDIRECT(CONCATENATE("Zeitplan!$D$",_xlfn.SHEET()-4+5))</f>
        <v>Mannschaft E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9" x14ac:dyDescent="0.25">
      <c r="A22" s="18" t="s">
        <v>10</v>
      </c>
      <c r="B22" s="18"/>
      <c r="C22" s="18"/>
      <c r="D22" s="18"/>
      <c r="E22" s="18"/>
      <c r="F22" s="18"/>
      <c r="H22" s="19" t="s">
        <v>15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9" x14ac:dyDescent="0.25">
      <c r="A23" s="18"/>
      <c r="B23" s="18"/>
      <c r="C23" s="18"/>
      <c r="D23" s="18"/>
      <c r="E23" s="18"/>
      <c r="F23" s="18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9" x14ac:dyDescent="0.25">
      <c r="A24" s="18" t="s">
        <v>11</v>
      </c>
      <c r="B24" s="18"/>
      <c r="C24" s="18"/>
      <c r="D24" s="18"/>
      <c r="E24" s="18"/>
      <c r="F24" s="18"/>
      <c r="H24" s="19" t="s">
        <v>15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9" x14ac:dyDescent="0.25">
      <c r="A26" s="20" t="s">
        <v>16</v>
      </c>
      <c r="B26" s="21"/>
      <c r="C26" s="21"/>
      <c r="D26" s="21"/>
      <c r="E26" s="21"/>
      <c r="F26" s="21"/>
      <c r="G26" s="22"/>
      <c r="H26" s="20" t="s">
        <v>12</v>
      </c>
      <c r="I26" s="21"/>
      <c r="J26" s="21"/>
      <c r="K26" s="21"/>
      <c r="L26" s="21"/>
      <c r="M26" s="21"/>
      <c r="N26" s="21"/>
      <c r="O26" s="21"/>
      <c r="P26" s="22"/>
      <c r="Q26" s="20" t="s">
        <v>13</v>
      </c>
      <c r="R26" s="21"/>
      <c r="S26" s="21"/>
      <c r="T26" s="29"/>
      <c r="U26" s="21"/>
      <c r="V26" s="21"/>
      <c r="W26" s="21"/>
      <c r="X26" s="21"/>
      <c r="Y26" s="22"/>
    </row>
    <row r="27" spans="1:25" ht="21" x14ac:dyDescent="0.25">
      <c r="A27" s="78" t="str">
        <f ca="1">INDIRECT(CONCATENATE("Zeitplan!$E$",_xlfn.SHEET()-4+5))</f>
        <v>Mannschaft C</v>
      </c>
      <c r="B27" s="30"/>
      <c r="C27" s="30"/>
      <c r="D27" s="30"/>
      <c r="E27" s="30"/>
      <c r="F27" s="30"/>
      <c r="G27" s="31"/>
      <c r="H27" s="78" t="str">
        <f ca="1">INDIRECT(CONCATENATE("Zeitplan!$C$",_xlfn.SHEET()-4+5))</f>
        <v>Mannschaft D</v>
      </c>
      <c r="I27" s="30"/>
      <c r="J27" s="30"/>
      <c r="K27" s="30"/>
      <c r="L27" s="30"/>
      <c r="M27" s="30"/>
      <c r="N27" s="30"/>
      <c r="O27" s="30"/>
      <c r="P27" s="31"/>
      <c r="Q27" s="78" t="str">
        <f ca="1">INDIRECT(CONCATENATE("Zeitplan!$D$",_xlfn.SHEET()-4+5))</f>
        <v>Mannschaft E</v>
      </c>
      <c r="R27" s="30"/>
      <c r="S27" s="30"/>
      <c r="T27" s="27"/>
      <c r="U27" s="30"/>
      <c r="V27" s="30"/>
      <c r="W27" s="30"/>
      <c r="X27" s="30"/>
      <c r="Y27" s="31"/>
    </row>
    <row r="28" spans="1:25" ht="18" customHeight="1" x14ac:dyDescent="0.25">
      <c r="A28" s="23"/>
      <c r="B28" s="24"/>
      <c r="C28" s="24"/>
      <c r="D28" s="24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4"/>
      <c r="P28" s="24"/>
      <c r="Q28" s="23"/>
      <c r="R28" s="24"/>
      <c r="S28" s="24"/>
      <c r="T28" s="24"/>
      <c r="U28" s="24"/>
      <c r="V28" s="24"/>
      <c r="W28" s="24"/>
      <c r="X28" s="24"/>
      <c r="Y28" s="25"/>
    </row>
    <row r="29" spans="1:25" ht="18" customHeight="1" x14ac:dyDescent="0.2">
      <c r="A29" s="26"/>
      <c r="B29" s="27"/>
      <c r="C29" s="27"/>
      <c r="D29" s="27"/>
      <c r="E29" s="27"/>
      <c r="F29" s="27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6"/>
      <c r="R29" s="27"/>
      <c r="S29" s="27"/>
      <c r="T29" s="27"/>
      <c r="U29" s="27"/>
      <c r="V29" s="27"/>
      <c r="W29" s="27"/>
      <c r="X29" s="27"/>
      <c r="Y29" s="28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AA29"/>
  <sheetViews>
    <sheetView workbookViewId="0">
      <selection activeCell="AA35" sqref="AA35"/>
    </sheetView>
  </sheetViews>
  <sheetFormatPr baseColWidth="10" defaultRowHeight="15" x14ac:dyDescent="0.2"/>
  <cols>
    <col min="2" max="25" width="5.6640625" customWidth="1"/>
  </cols>
  <sheetData>
    <row r="3" spans="1:27" ht="24" x14ac:dyDescent="0.3">
      <c r="E3" s="7" t="str">
        <f>Titel</f>
        <v>Veranstaltung, 01.Jan.2019</v>
      </c>
    </row>
    <row r="5" spans="1:27" ht="21" x14ac:dyDescent="0.25">
      <c r="A5" s="15" t="s">
        <v>9</v>
      </c>
      <c r="B5" s="16"/>
      <c r="C5" s="16"/>
      <c r="D5" s="16"/>
      <c r="E5" s="16" t="s">
        <v>12</v>
      </c>
      <c r="F5" s="16"/>
      <c r="G5" s="16"/>
      <c r="H5" s="16"/>
      <c r="I5" s="16"/>
      <c r="J5" s="16"/>
      <c r="K5" s="16"/>
      <c r="L5" s="16"/>
      <c r="M5" s="16"/>
      <c r="N5" s="16" t="s">
        <v>13</v>
      </c>
      <c r="O5" s="16"/>
      <c r="P5" s="16"/>
      <c r="Q5" s="16"/>
      <c r="R5" s="16"/>
      <c r="S5" s="16"/>
      <c r="T5" s="16"/>
      <c r="U5" s="16" t="s">
        <v>14</v>
      </c>
      <c r="V5" s="16"/>
      <c r="W5" s="16"/>
      <c r="X5" s="16"/>
      <c r="Y5" s="16"/>
    </row>
    <row r="6" spans="1:27" ht="21" x14ac:dyDescent="0.25">
      <c r="A6" s="76">
        <f ca="1">INDIRECT(CONCATENATE("Zeitplan!B",_xlfn.SHEET()-4+5))</f>
        <v>0.64583333333333359</v>
      </c>
      <c r="B6" s="16"/>
      <c r="C6" s="16"/>
      <c r="D6" s="16"/>
      <c r="E6" s="77" t="str">
        <f ca="1">INDIRECT(CONCATENATE("Zeitplan!$C$",_xlfn.SHEET()-4+5))</f>
        <v>Mannschaft A</v>
      </c>
      <c r="F6" s="16"/>
      <c r="G6" s="16"/>
      <c r="H6" s="16"/>
      <c r="I6" s="16"/>
      <c r="J6" s="16"/>
      <c r="K6" s="16"/>
      <c r="L6" s="16"/>
      <c r="M6" s="16"/>
      <c r="N6" s="77" t="str">
        <f ca="1">INDIRECT(CONCATENATE("Zeitplan!$D$",_xlfn.SHEET()-4+5))</f>
        <v>Mannschaft C</v>
      </c>
      <c r="O6" s="16"/>
      <c r="P6" s="16"/>
      <c r="Q6" s="16"/>
      <c r="R6" s="16"/>
      <c r="S6" s="16"/>
      <c r="T6" s="16"/>
      <c r="U6" s="77" t="str">
        <f ca="1">INDIRECT(CONCATENATE("Zeitplan!$E$",_xlfn.SHEET()-4+5))</f>
        <v>Mannschaft E</v>
      </c>
      <c r="V6" s="16"/>
      <c r="W6" s="16"/>
      <c r="X6" s="16"/>
      <c r="Y6" s="16"/>
    </row>
    <row r="7" spans="1:27" ht="13" customHeight="1" x14ac:dyDescent="0.2">
      <c r="A7" s="10"/>
      <c r="D7" s="8"/>
    </row>
    <row r="8" spans="1:27" ht="13" customHeight="1" x14ac:dyDescent="0.2">
      <c r="A8" s="10"/>
      <c r="D8" s="8"/>
    </row>
    <row r="9" spans="1:27" ht="13" customHeight="1" x14ac:dyDescent="0.25">
      <c r="A9" s="10"/>
      <c r="D9" s="8"/>
      <c r="AA9" s="76"/>
    </row>
    <row r="10" spans="1:27" ht="20.25" customHeight="1" x14ac:dyDescent="0.25">
      <c r="A10" s="17" t="s">
        <v>2</v>
      </c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7" ht="20.25" customHeight="1" x14ac:dyDescent="0.2">
      <c r="A11" s="12"/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7" ht="20.25" customHeight="1" thickBot="1" x14ac:dyDescent="0.25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7" ht="21" x14ac:dyDescent="0.25">
      <c r="A13" s="32" t="s">
        <v>3</v>
      </c>
      <c r="B13" s="2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7" ht="20.25" customHeight="1" x14ac:dyDescent="0.2">
      <c r="A14" s="1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7" ht="20.25" customHeight="1" x14ac:dyDescent="0.2">
      <c r="A15" s="14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20" spans="1:25" ht="1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21" x14ac:dyDescent="0.25">
      <c r="A21" s="18"/>
      <c r="B21" s="18"/>
      <c r="C21" s="18"/>
      <c r="D21" s="77" t="str">
        <f ca="1">INDIRECT(CONCATENATE("Zeitplan!$C$",_xlfn.SHEET()-4+5))</f>
        <v>Mannschaft A</v>
      </c>
      <c r="E21" s="18"/>
      <c r="F21" s="18"/>
      <c r="G21" s="18"/>
      <c r="I21" s="77" t="str">
        <f ca="1">INDIRECT(CONCATENATE("Zeitplan!$D$",_xlfn.SHEET()-4+5))</f>
        <v>Mannschaft C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9" x14ac:dyDescent="0.25">
      <c r="A22" s="18" t="s">
        <v>10</v>
      </c>
      <c r="B22" s="18"/>
      <c r="C22" s="18"/>
      <c r="D22" s="18"/>
      <c r="E22" s="18"/>
      <c r="F22" s="18"/>
      <c r="H22" s="19" t="s">
        <v>15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9" x14ac:dyDescent="0.25">
      <c r="A23" s="18"/>
      <c r="B23" s="18"/>
      <c r="C23" s="18"/>
      <c r="D23" s="18"/>
      <c r="E23" s="18"/>
      <c r="F23" s="18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9" x14ac:dyDescent="0.25">
      <c r="A24" s="18" t="s">
        <v>11</v>
      </c>
      <c r="B24" s="18"/>
      <c r="C24" s="18"/>
      <c r="D24" s="18"/>
      <c r="E24" s="18"/>
      <c r="F24" s="18"/>
      <c r="H24" s="19" t="s">
        <v>15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9" x14ac:dyDescent="0.25">
      <c r="A26" s="20" t="s">
        <v>16</v>
      </c>
      <c r="B26" s="21"/>
      <c r="C26" s="21"/>
      <c r="D26" s="21"/>
      <c r="E26" s="21"/>
      <c r="F26" s="21"/>
      <c r="G26" s="22"/>
      <c r="H26" s="20" t="s">
        <v>12</v>
      </c>
      <c r="I26" s="21"/>
      <c r="J26" s="21"/>
      <c r="K26" s="21"/>
      <c r="L26" s="21"/>
      <c r="M26" s="21"/>
      <c r="N26" s="21"/>
      <c r="O26" s="21"/>
      <c r="P26" s="22"/>
      <c r="Q26" s="20" t="s">
        <v>13</v>
      </c>
      <c r="R26" s="21"/>
      <c r="S26" s="21"/>
      <c r="T26" s="29"/>
      <c r="U26" s="21"/>
      <c r="V26" s="21"/>
      <c r="W26" s="21"/>
      <c r="X26" s="21"/>
      <c r="Y26" s="22"/>
    </row>
    <row r="27" spans="1:25" ht="21" x14ac:dyDescent="0.25">
      <c r="A27" s="78" t="str">
        <f ca="1">INDIRECT(CONCATENATE("Zeitplan!$E$",_xlfn.SHEET()-4+5))</f>
        <v>Mannschaft E</v>
      </c>
      <c r="B27" s="30"/>
      <c r="C27" s="30"/>
      <c r="D27" s="30"/>
      <c r="E27" s="30"/>
      <c r="F27" s="30"/>
      <c r="G27" s="31"/>
      <c r="H27" s="78" t="str">
        <f ca="1">INDIRECT(CONCATENATE("Zeitplan!$C$",_xlfn.SHEET()-4+5))</f>
        <v>Mannschaft A</v>
      </c>
      <c r="I27" s="30"/>
      <c r="J27" s="30"/>
      <c r="K27" s="30"/>
      <c r="L27" s="30"/>
      <c r="M27" s="30"/>
      <c r="N27" s="30"/>
      <c r="O27" s="30"/>
      <c r="P27" s="31"/>
      <c r="Q27" s="78" t="str">
        <f ca="1">INDIRECT(CONCATENATE("Zeitplan!$D$",_xlfn.SHEET()-4+5))</f>
        <v>Mannschaft C</v>
      </c>
      <c r="R27" s="30"/>
      <c r="S27" s="30"/>
      <c r="T27" s="27"/>
      <c r="U27" s="30"/>
      <c r="V27" s="30"/>
      <c r="W27" s="30"/>
      <c r="X27" s="30"/>
      <c r="Y27" s="31"/>
    </row>
    <row r="28" spans="1:25" ht="18" customHeight="1" x14ac:dyDescent="0.25">
      <c r="A28" s="23"/>
      <c r="B28" s="24"/>
      <c r="C28" s="24"/>
      <c r="D28" s="24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4"/>
      <c r="P28" s="24"/>
      <c r="Q28" s="23"/>
      <c r="R28" s="24"/>
      <c r="S28" s="24"/>
      <c r="T28" s="24"/>
      <c r="U28" s="24"/>
      <c r="V28" s="24"/>
      <c r="W28" s="24"/>
      <c r="X28" s="24"/>
      <c r="Y28" s="25"/>
    </row>
    <row r="29" spans="1:25" ht="18" customHeight="1" x14ac:dyDescent="0.2">
      <c r="A29" s="26"/>
      <c r="B29" s="27"/>
      <c r="C29" s="27"/>
      <c r="D29" s="27"/>
      <c r="E29" s="27"/>
      <c r="F29" s="27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6"/>
      <c r="R29" s="27"/>
      <c r="S29" s="27"/>
      <c r="T29" s="27"/>
      <c r="U29" s="27"/>
      <c r="V29" s="27"/>
      <c r="W29" s="27"/>
      <c r="X29" s="27"/>
      <c r="Y29" s="28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A29"/>
  <sheetViews>
    <sheetView workbookViewId="0">
      <selection activeCell="AB34" sqref="AB34"/>
    </sheetView>
  </sheetViews>
  <sheetFormatPr baseColWidth="10" defaultRowHeight="15" x14ac:dyDescent="0.2"/>
  <cols>
    <col min="2" max="25" width="5.6640625" customWidth="1"/>
  </cols>
  <sheetData>
    <row r="3" spans="1:27" ht="24" x14ac:dyDescent="0.3">
      <c r="E3" s="7" t="str">
        <f>Titel</f>
        <v>Veranstaltung, 01.Jan.2019</v>
      </c>
    </row>
    <row r="5" spans="1:27" ht="21" x14ac:dyDescent="0.25">
      <c r="A5" s="15" t="s">
        <v>9</v>
      </c>
      <c r="B5" s="16"/>
      <c r="C5" s="16"/>
      <c r="D5" s="16"/>
      <c r="E5" s="16" t="s">
        <v>12</v>
      </c>
      <c r="F5" s="16"/>
      <c r="G5" s="16"/>
      <c r="H5" s="16"/>
      <c r="I5" s="16"/>
      <c r="J5" s="16"/>
      <c r="K5" s="16"/>
      <c r="L5" s="16"/>
      <c r="M5" s="16"/>
      <c r="N5" s="16" t="s">
        <v>13</v>
      </c>
      <c r="O5" s="16"/>
      <c r="P5" s="16"/>
      <c r="Q5" s="16"/>
      <c r="R5" s="16"/>
      <c r="S5" s="16"/>
      <c r="T5" s="16"/>
      <c r="U5" s="16" t="s">
        <v>14</v>
      </c>
      <c r="V5" s="16"/>
      <c r="W5" s="16"/>
      <c r="X5" s="16"/>
      <c r="Y5" s="16"/>
    </row>
    <row r="6" spans="1:27" ht="21" x14ac:dyDescent="0.25">
      <c r="A6" s="76">
        <f ca="1">INDIRECT(CONCATENATE("Zeitplan!B",_xlfn.SHEET()-4+5))</f>
        <v>0.66319444444444475</v>
      </c>
      <c r="B6" s="16"/>
      <c r="C6" s="16"/>
      <c r="D6" s="16"/>
      <c r="E6" s="77" t="str">
        <f ca="1">INDIRECT(CONCATENATE("Zeitplan!$C$",_xlfn.SHEET()-4+5))</f>
        <v>Senioren B</v>
      </c>
      <c r="F6" s="16"/>
      <c r="G6" s="16"/>
      <c r="H6" s="16"/>
      <c r="I6" s="16"/>
      <c r="J6" s="16"/>
      <c r="K6" s="16"/>
      <c r="L6" s="16"/>
      <c r="M6" s="16"/>
      <c r="N6" s="77" t="str">
        <f ca="1">INDIRECT(CONCATENATE("Zeitplan!$D$",_xlfn.SHEET()-4+5))</f>
        <v>Senioren C</v>
      </c>
      <c r="O6" s="16"/>
      <c r="P6" s="16"/>
      <c r="Q6" s="16"/>
      <c r="R6" s="16"/>
      <c r="S6" s="16"/>
      <c r="T6" s="16"/>
      <c r="U6" s="77" t="str">
        <f ca="1">INDIRECT(CONCATENATE("Zeitplan!$E$",_xlfn.SHEET()-4+5))</f>
        <v>Senioren B</v>
      </c>
      <c r="V6" s="16"/>
      <c r="W6" s="16"/>
      <c r="X6" s="16"/>
      <c r="Y6" s="16"/>
    </row>
    <row r="7" spans="1:27" ht="13" customHeight="1" x14ac:dyDescent="0.2">
      <c r="A7" s="10"/>
      <c r="D7" s="8"/>
    </row>
    <row r="8" spans="1:27" ht="13" customHeight="1" x14ac:dyDescent="0.2">
      <c r="A8" s="10"/>
      <c r="D8" s="8"/>
    </row>
    <row r="9" spans="1:27" ht="13" customHeight="1" x14ac:dyDescent="0.25">
      <c r="A9" s="10"/>
      <c r="D9" s="8"/>
      <c r="AA9" s="76"/>
    </row>
    <row r="10" spans="1:27" ht="20.25" customHeight="1" x14ac:dyDescent="0.25">
      <c r="A10" s="17" t="s">
        <v>2</v>
      </c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7" ht="20.25" customHeight="1" x14ac:dyDescent="0.2">
      <c r="A11" s="12"/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7" ht="20.25" customHeight="1" thickBot="1" x14ac:dyDescent="0.25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7" ht="21" x14ac:dyDescent="0.25">
      <c r="A13" s="32" t="s">
        <v>3</v>
      </c>
      <c r="B13" s="2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7" ht="20.25" customHeight="1" x14ac:dyDescent="0.2">
      <c r="A14" s="1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7" ht="20.25" customHeight="1" x14ac:dyDescent="0.2">
      <c r="A15" s="14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20" spans="1:25" ht="1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21" x14ac:dyDescent="0.25">
      <c r="A21" s="18"/>
      <c r="B21" s="18"/>
      <c r="C21" s="18"/>
      <c r="D21" s="77" t="str">
        <f ca="1">INDIRECT(CONCATENATE("Zeitplan!$C$",_xlfn.SHEET()-4+5))</f>
        <v>Senioren B</v>
      </c>
      <c r="E21" s="18"/>
      <c r="F21" s="18"/>
      <c r="G21" s="18"/>
      <c r="I21" s="77" t="str">
        <f ca="1">INDIRECT(CONCATENATE("Zeitplan!$D$",_xlfn.SHEET()-4+5))</f>
        <v>Senioren C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9" x14ac:dyDescent="0.25">
      <c r="A22" s="18" t="s">
        <v>10</v>
      </c>
      <c r="B22" s="18"/>
      <c r="C22" s="18"/>
      <c r="D22" s="18"/>
      <c r="E22" s="18"/>
      <c r="F22" s="18"/>
      <c r="H22" s="19" t="s">
        <v>15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9" x14ac:dyDescent="0.25">
      <c r="A23" s="18"/>
      <c r="B23" s="18"/>
      <c r="C23" s="18"/>
      <c r="D23" s="18"/>
      <c r="E23" s="18"/>
      <c r="F23" s="18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9" x14ac:dyDescent="0.25">
      <c r="A24" s="18" t="s">
        <v>11</v>
      </c>
      <c r="B24" s="18"/>
      <c r="C24" s="18"/>
      <c r="D24" s="18"/>
      <c r="E24" s="18"/>
      <c r="F24" s="18"/>
      <c r="H24" s="19" t="s">
        <v>15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9" x14ac:dyDescent="0.25">
      <c r="A26" s="20" t="s">
        <v>16</v>
      </c>
      <c r="B26" s="21"/>
      <c r="C26" s="21"/>
      <c r="D26" s="21"/>
      <c r="E26" s="21"/>
      <c r="F26" s="21"/>
      <c r="G26" s="22"/>
      <c r="H26" s="20" t="s">
        <v>12</v>
      </c>
      <c r="I26" s="21"/>
      <c r="J26" s="21"/>
      <c r="K26" s="21"/>
      <c r="L26" s="21"/>
      <c r="M26" s="21"/>
      <c r="N26" s="21"/>
      <c r="O26" s="21"/>
      <c r="P26" s="22"/>
      <c r="Q26" s="20" t="s">
        <v>13</v>
      </c>
      <c r="R26" s="21"/>
      <c r="S26" s="21"/>
      <c r="T26" s="29"/>
      <c r="U26" s="21"/>
      <c r="V26" s="21"/>
      <c r="W26" s="21"/>
      <c r="X26" s="21"/>
      <c r="Y26" s="22"/>
    </row>
    <row r="27" spans="1:25" ht="21" x14ac:dyDescent="0.25">
      <c r="A27" s="78" t="str">
        <f ca="1">INDIRECT(CONCATENATE("Zeitplan!$E$",_xlfn.SHEET()-4+5))</f>
        <v>Senioren B</v>
      </c>
      <c r="B27" s="30"/>
      <c r="C27" s="30"/>
      <c r="D27" s="30"/>
      <c r="E27" s="30"/>
      <c r="F27" s="30"/>
      <c r="G27" s="31"/>
      <c r="H27" s="78" t="str">
        <f ca="1">INDIRECT(CONCATENATE("Zeitplan!$C$",_xlfn.SHEET()-4+5))</f>
        <v>Senioren B</v>
      </c>
      <c r="I27" s="30"/>
      <c r="J27" s="30"/>
      <c r="K27" s="30"/>
      <c r="L27" s="30"/>
      <c r="M27" s="30"/>
      <c r="N27" s="30"/>
      <c r="O27" s="30"/>
      <c r="P27" s="31"/>
      <c r="Q27" s="78" t="str">
        <f ca="1">INDIRECT(CONCATENATE("Zeitplan!$D$",_xlfn.SHEET()-4+5))</f>
        <v>Senioren C</v>
      </c>
      <c r="R27" s="30"/>
      <c r="S27" s="30"/>
      <c r="T27" s="27"/>
      <c r="U27" s="30"/>
      <c r="V27" s="30"/>
      <c r="W27" s="30"/>
      <c r="X27" s="30"/>
      <c r="Y27" s="31"/>
    </row>
    <row r="28" spans="1:25" ht="18" customHeight="1" x14ac:dyDescent="0.25">
      <c r="A28" s="23"/>
      <c r="B28" s="24"/>
      <c r="C28" s="24"/>
      <c r="D28" s="24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4"/>
      <c r="P28" s="24"/>
      <c r="Q28" s="23"/>
      <c r="R28" s="24"/>
      <c r="S28" s="24"/>
      <c r="T28" s="24"/>
      <c r="U28" s="24"/>
      <c r="V28" s="24"/>
      <c r="W28" s="24"/>
      <c r="X28" s="24"/>
      <c r="Y28" s="25"/>
    </row>
    <row r="29" spans="1:25" ht="18" customHeight="1" x14ac:dyDescent="0.2">
      <c r="A29" s="26"/>
      <c r="B29" s="27"/>
      <c r="C29" s="27"/>
      <c r="D29" s="27"/>
      <c r="E29" s="27"/>
      <c r="F29" s="27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6"/>
      <c r="R29" s="27"/>
      <c r="S29" s="27"/>
      <c r="T29" s="27"/>
      <c r="U29" s="27"/>
      <c r="V29" s="27"/>
      <c r="W29" s="27"/>
      <c r="X29" s="27"/>
      <c r="Y29" s="28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AA29"/>
  <sheetViews>
    <sheetView workbookViewId="0">
      <selection activeCell="AC34" sqref="AC34"/>
    </sheetView>
  </sheetViews>
  <sheetFormatPr baseColWidth="10" defaultRowHeight="15" x14ac:dyDescent="0.2"/>
  <cols>
    <col min="2" max="25" width="5.6640625" customWidth="1"/>
  </cols>
  <sheetData>
    <row r="3" spans="1:27" ht="24" x14ac:dyDescent="0.3">
      <c r="E3" s="7" t="str">
        <f>Titel</f>
        <v>Veranstaltung, 01.Jan.2019</v>
      </c>
    </row>
    <row r="5" spans="1:27" ht="21" x14ac:dyDescent="0.25">
      <c r="A5" s="15" t="s">
        <v>9</v>
      </c>
      <c r="B5" s="16"/>
      <c r="C5" s="16"/>
      <c r="D5" s="16"/>
      <c r="E5" s="16" t="s">
        <v>12</v>
      </c>
      <c r="F5" s="16"/>
      <c r="G5" s="16"/>
      <c r="H5" s="16"/>
      <c r="I5" s="16"/>
      <c r="J5" s="16"/>
      <c r="K5" s="16"/>
      <c r="L5" s="16"/>
      <c r="M5" s="16"/>
      <c r="N5" s="16" t="s">
        <v>13</v>
      </c>
      <c r="O5" s="16"/>
      <c r="P5" s="16"/>
      <c r="Q5" s="16"/>
      <c r="R5" s="16"/>
      <c r="S5" s="16"/>
      <c r="T5" s="16"/>
      <c r="U5" s="16" t="s">
        <v>14</v>
      </c>
      <c r="V5" s="16"/>
      <c r="W5" s="16"/>
      <c r="X5" s="16"/>
      <c r="Y5" s="16"/>
    </row>
    <row r="6" spans="1:27" ht="21" x14ac:dyDescent="0.25">
      <c r="A6" s="76">
        <f ca="1">INDIRECT(CONCATENATE("Zeitplan!B",_xlfn.SHEET()-4+5))</f>
        <v>0.68055555555555591</v>
      </c>
      <c r="B6" s="16"/>
      <c r="C6" s="16"/>
      <c r="D6" s="16"/>
      <c r="E6" s="77" t="str">
        <f ca="1">INDIRECT(CONCATENATE("Zeitplan!$C$",_xlfn.SHEET()-4+5))</f>
        <v>Mannschaft B</v>
      </c>
      <c r="F6" s="16"/>
      <c r="G6" s="16"/>
      <c r="H6" s="16"/>
      <c r="I6" s="16"/>
      <c r="J6" s="16"/>
      <c r="K6" s="16"/>
      <c r="L6" s="16"/>
      <c r="M6" s="16"/>
      <c r="N6" s="77" t="str">
        <f ca="1">INDIRECT(CONCATENATE("Zeitplan!$D$",_xlfn.SHEET()-4+5))</f>
        <v>Mannschaft E</v>
      </c>
      <c r="O6" s="16"/>
      <c r="P6" s="16"/>
      <c r="Q6" s="16"/>
      <c r="R6" s="16"/>
      <c r="S6" s="16"/>
      <c r="T6" s="16"/>
      <c r="U6" s="77" t="str">
        <f ca="1">INDIRECT(CONCATENATE("Zeitplan!$E$",_xlfn.SHEET()-4+5))</f>
        <v>Mannschaft C</v>
      </c>
      <c r="V6" s="16"/>
      <c r="W6" s="16"/>
      <c r="X6" s="16"/>
      <c r="Y6" s="16"/>
    </row>
    <row r="7" spans="1:27" ht="13" customHeight="1" x14ac:dyDescent="0.2">
      <c r="A7" s="10"/>
      <c r="D7" s="8"/>
    </row>
    <row r="8" spans="1:27" ht="13" customHeight="1" x14ac:dyDescent="0.2">
      <c r="A8" s="10"/>
      <c r="D8" s="8"/>
    </row>
    <row r="9" spans="1:27" ht="13" customHeight="1" x14ac:dyDescent="0.25">
      <c r="A9" s="10"/>
      <c r="D9" s="8"/>
      <c r="AA9" s="76"/>
    </row>
    <row r="10" spans="1:27" ht="20.25" customHeight="1" x14ac:dyDescent="0.25">
      <c r="A10" s="17" t="s">
        <v>2</v>
      </c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7" ht="20.25" customHeight="1" x14ac:dyDescent="0.2">
      <c r="A11" s="12"/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7" ht="20.25" customHeight="1" thickBot="1" x14ac:dyDescent="0.25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7" ht="21" x14ac:dyDescent="0.25">
      <c r="A13" s="32" t="s">
        <v>3</v>
      </c>
      <c r="B13" s="2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7" ht="20.25" customHeight="1" x14ac:dyDescent="0.2">
      <c r="A14" s="1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7" ht="20.25" customHeight="1" x14ac:dyDescent="0.2">
      <c r="A15" s="14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20" spans="1:25" ht="1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21" x14ac:dyDescent="0.25">
      <c r="A21" s="18"/>
      <c r="B21" s="18"/>
      <c r="C21" s="18"/>
      <c r="D21" s="77" t="str">
        <f ca="1">INDIRECT(CONCATENATE("Zeitplan!$C$",_xlfn.SHEET()-4+5))</f>
        <v>Mannschaft B</v>
      </c>
      <c r="E21" s="18"/>
      <c r="F21" s="18"/>
      <c r="G21" s="18"/>
      <c r="I21" s="77" t="str">
        <f ca="1">INDIRECT(CONCATENATE("Zeitplan!$D$",_xlfn.SHEET()-4+5))</f>
        <v>Mannschaft E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9" x14ac:dyDescent="0.25">
      <c r="A22" s="18" t="s">
        <v>10</v>
      </c>
      <c r="B22" s="18"/>
      <c r="C22" s="18"/>
      <c r="D22" s="18"/>
      <c r="E22" s="18"/>
      <c r="F22" s="18"/>
      <c r="H22" s="19" t="s">
        <v>15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9" x14ac:dyDescent="0.25">
      <c r="A23" s="18"/>
      <c r="B23" s="18"/>
      <c r="C23" s="18"/>
      <c r="D23" s="18"/>
      <c r="E23" s="18"/>
      <c r="F23" s="18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9" x14ac:dyDescent="0.25">
      <c r="A24" s="18" t="s">
        <v>11</v>
      </c>
      <c r="B24" s="18"/>
      <c r="C24" s="18"/>
      <c r="D24" s="18"/>
      <c r="E24" s="18"/>
      <c r="F24" s="18"/>
      <c r="H24" s="19" t="s">
        <v>15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9" x14ac:dyDescent="0.25">
      <c r="A26" s="20" t="s">
        <v>16</v>
      </c>
      <c r="B26" s="21"/>
      <c r="C26" s="21"/>
      <c r="D26" s="21"/>
      <c r="E26" s="21"/>
      <c r="F26" s="21"/>
      <c r="G26" s="22"/>
      <c r="H26" s="20" t="s">
        <v>12</v>
      </c>
      <c r="I26" s="21"/>
      <c r="J26" s="21"/>
      <c r="K26" s="21"/>
      <c r="L26" s="21"/>
      <c r="M26" s="21"/>
      <c r="N26" s="21"/>
      <c r="O26" s="21"/>
      <c r="P26" s="22"/>
      <c r="Q26" s="20" t="s">
        <v>13</v>
      </c>
      <c r="R26" s="21"/>
      <c r="S26" s="21"/>
      <c r="T26" s="29"/>
      <c r="U26" s="21"/>
      <c r="V26" s="21"/>
      <c r="W26" s="21"/>
      <c r="X26" s="21"/>
      <c r="Y26" s="22"/>
    </row>
    <row r="27" spans="1:25" ht="21" x14ac:dyDescent="0.25">
      <c r="A27" s="78" t="str">
        <f ca="1">INDIRECT(CONCATENATE("Zeitplan!$E$",_xlfn.SHEET()-4+5))</f>
        <v>Mannschaft C</v>
      </c>
      <c r="B27" s="30"/>
      <c r="C27" s="30"/>
      <c r="D27" s="30"/>
      <c r="E27" s="30"/>
      <c r="F27" s="30"/>
      <c r="G27" s="31"/>
      <c r="H27" s="78" t="str">
        <f ca="1">INDIRECT(CONCATENATE("Zeitplan!$C$",_xlfn.SHEET()-4+5))</f>
        <v>Mannschaft B</v>
      </c>
      <c r="I27" s="30"/>
      <c r="J27" s="30"/>
      <c r="K27" s="30"/>
      <c r="L27" s="30"/>
      <c r="M27" s="30"/>
      <c r="N27" s="30"/>
      <c r="O27" s="30"/>
      <c r="P27" s="31"/>
      <c r="Q27" s="78" t="str">
        <f ca="1">INDIRECT(CONCATENATE("Zeitplan!$D$",_xlfn.SHEET()-4+5))</f>
        <v>Mannschaft E</v>
      </c>
      <c r="R27" s="30"/>
      <c r="S27" s="30"/>
      <c r="T27" s="27"/>
      <c r="U27" s="30"/>
      <c r="V27" s="30"/>
      <c r="W27" s="30"/>
      <c r="X27" s="30"/>
      <c r="Y27" s="31"/>
    </row>
    <row r="28" spans="1:25" ht="18" customHeight="1" x14ac:dyDescent="0.25">
      <c r="A28" s="23"/>
      <c r="B28" s="24"/>
      <c r="C28" s="24"/>
      <c r="D28" s="24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4"/>
      <c r="P28" s="24"/>
      <c r="Q28" s="23"/>
      <c r="R28" s="24"/>
      <c r="S28" s="24"/>
      <c r="T28" s="24"/>
      <c r="U28" s="24"/>
      <c r="V28" s="24"/>
      <c r="W28" s="24"/>
      <c r="X28" s="24"/>
      <c r="Y28" s="25"/>
    </row>
    <row r="29" spans="1:25" ht="18" customHeight="1" x14ac:dyDescent="0.2">
      <c r="A29" s="26"/>
      <c r="B29" s="27"/>
      <c r="C29" s="27"/>
      <c r="D29" s="27"/>
      <c r="E29" s="27"/>
      <c r="F29" s="27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6"/>
      <c r="R29" s="27"/>
      <c r="S29" s="27"/>
      <c r="T29" s="27"/>
      <c r="U29" s="27"/>
      <c r="V29" s="27"/>
      <c r="W29" s="27"/>
      <c r="X29" s="27"/>
      <c r="Y29" s="28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AA29"/>
  <sheetViews>
    <sheetView workbookViewId="0">
      <selection activeCell="AC35" sqref="AC35"/>
    </sheetView>
  </sheetViews>
  <sheetFormatPr baseColWidth="10" defaultRowHeight="15" x14ac:dyDescent="0.2"/>
  <cols>
    <col min="2" max="25" width="5.6640625" customWidth="1"/>
  </cols>
  <sheetData>
    <row r="3" spans="1:27" ht="24" x14ac:dyDescent="0.3">
      <c r="E3" s="7" t="str">
        <f>Titel</f>
        <v>Veranstaltung, 01.Jan.2019</v>
      </c>
    </row>
    <row r="5" spans="1:27" ht="21" x14ac:dyDescent="0.25">
      <c r="A5" s="15" t="s">
        <v>9</v>
      </c>
      <c r="B5" s="16"/>
      <c r="C5" s="16"/>
      <c r="D5" s="16"/>
      <c r="E5" s="16" t="s">
        <v>12</v>
      </c>
      <c r="F5" s="16"/>
      <c r="G5" s="16"/>
      <c r="H5" s="16"/>
      <c r="I5" s="16"/>
      <c r="J5" s="16"/>
      <c r="K5" s="16"/>
      <c r="L5" s="16"/>
      <c r="M5" s="16"/>
      <c r="N5" s="16" t="s">
        <v>13</v>
      </c>
      <c r="O5" s="16"/>
      <c r="P5" s="16"/>
      <c r="Q5" s="16"/>
      <c r="R5" s="16"/>
      <c r="S5" s="16"/>
      <c r="T5" s="16"/>
      <c r="U5" s="16" t="s">
        <v>14</v>
      </c>
      <c r="V5" s="16"/>
      <c r="W5" s="16"/>
      <c r="X5" s="16"/>
      <c r="Y5" s="16"/>
    </row>
    <row r="6" spans="1:27" ht="21" x14ac:dyDescent="0.25">
      <c r="A6" s="76">
        <f ca="1">INDIRECT(CONCATENATE("Zeitplan!B",_xlfn.SHEET()-4+5))</f>
        <v>0.69791666666666707</v>
      </c>
      <c r="B6" s="16"/>
      <c r="C6" s="16"/>
      <c r="D6" s="16"/>
      <c r="E6" s="77" t="str">
        <f ca="1">INDIRECT(CONCATENATE("Zeitplan!$C$",_xlfn.SHEET()-4+5))</f>
        <v>Mannschaft A</v>
      </c>
      <c r="F6" s="16"/>
      <c r="G6" s="16"/>
      <c r="H6" s="16"/>
      <c r="I6" s="16"/>
      <c r="J6" s="16"/>
      <c r="K6" s="16"/>
      <c r="L6" s="16"/>
      <c r="M6" s="16"/>
      <c r="N6" s="77" t="str">
        <f ca="1">INDIRECT(CONCATENATE("Zeitplan!$D$",_xlfn.SHEET()-4+5))</f>
        <v>Mannschaft D</v>
      </c>
      <c r="O6" s="16"/>
      <c r="P6" s="16"/>
      <c r="Q6" s="16"/>
      <c r="R6" s="16"/>
      <c r="S6" s="16"/>
      <c r="T6" s="16"/>
      <c r="U6" s="77" t="str">
        <f ca="1">INDIRECT(CONCATENATE("Zeitplan!$E$",_xlfn.SHEET()-4+5))</f>
        <v>Mannschaft B</v>
      </c>
      <c r="V6" s="16"/>
      <c r="W6" s="16"/>
      <c r="X6" s="16"/>
      <c r="Y6" s="16"/>
    </row>
    <row r="7" spans="1:27" ht="13" customHeight="1" x14ac:dyDescent="0.2">
      <c r="A7" s="10"/>
      <c r="D7" s="8"/>
    </row>
    <row r="8" spans="1:27" ht="13" customHeight="1" x14ac:dyDescent="0.2">
      <c r="A8" s="10"/>
      <c r="D8" s="8"/>
    </row>
    <row r="9" spans="1:27" ht="13" customHeight="1" x14ac:dyDescent="0.25">
      <c r="A9" s="10"/>
      <c r="D9" s="8"/>
      <c r="AA9" s="76"/>
    </row>
    <row r="10" spans="1:27" ht="20.25" customHeight="1" x14ac:dyDescent="0.25">
      <c r="A10" s="17" t="s">
        <v>2</v>
      </c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7" ht="20.25" customHeight="1" x14ac:dyDescent="0.2">
      <c r="A11" s="12"/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7" ht="20.25" customHeight="1" thickBot="1" x14ac:dyDescent="0.25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7" ht="21" x14ac:dyDescent="0.25">
      <c r="A13" s="32" t="s">
        <v>3</v>
      </c>
      <c r="B13" s="2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7" ht="20.25" customHeight="1" x14ac:dyDescent="0.2">
      <c r="A14" s="1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7" ht="20.25" customHeight="1" x14ac:dyDescent="0.2">
      <c r="A15" s="14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20" spans="1:25" ht="1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21" x14ac:dyDescent="0.25">
      <c r="A21" s="18"/>
      <c r="B21" s="18"/>
      <c r="C21" s="18"/>
      <c r="D21" s="77" t="str">
        <f ca="1">INDIRECT(CONCATENATE("Zeitplan!$C$",_xlfn.SHEET()-4+5))</f>
        <v>Mannschaft A</v>
      </c>
      <c r="E21" s="18"/>
      <c r="F21" s="18"/>
      <c r="G21" s="18"/>
      <c r="I21" s="77" t="str">
        <f ca="1">INDIRECT(CONCATENATE("Zeitplan!$D$",_xlfn.SHEET()-4+5))</f>
        <v>Mannschaft D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9" x14ac:dyDescent="0.25">
      <c r="A22" s="18" t="s">
        <v>10</v>
      </c>
      <c r="B22" s="18"/>
      <c r="C22" s="18"/>
      <c r="D22" s="18"/>
      <c r="E22" s="18"/>
      <c r="F22" s="18"/>
      <c r="H22" s="19" t="s">
        <v>15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9" x14ac:dyDescent="0.25">
      <c r="A23" s="18"/>
      <c r="B23" s="18"/>
      <c r="C23" s="18"/>
      <c r="D23" s="18"/>
      <c r="E23" s="18"/>
      <c r="F23" s="18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9" x14ac:dyDescent="0.25">
      <c r="A24" s="18" t="s">
        <v>11</v>
      </c>
      <c r="B24" s="18"/>
      <c r="C24" s="18"/>
      <c r="D24" s="18"/>
      <c r="E24" s="18"/>
      <c r="F24" s="18"/>
      <c r="H24" s="19" t="s">
        <v>15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9" x14ac:dyDescent="0.25">
      <c r="A26" s="20" t="s">
        <v>16</v>
      </c>
      <c r="B26" s="21"/>
      <c r="C26" s="21"/>
      <c r="D26" s="21"/>
      <c r="E26" s="21"/>
      <c r="F26" s="21"/>
      <c r="G26" s="22"/>
      <c r="H26" s="20" t="s">
        <v>12</v>
      </c>
      <c r="I26" s="21"/>
      <c r="J26" s="21"/>
      <c r="K26" s="21"/>
      <c r="L26" s="21"/>
      <c r="M26" s="21"/>
      <c r="N26" s="21"/>
      <c r="O26" s="21"/>
      <c r="P26" s="22"/>
      <c r="Q26" s="20" t="s">
        <v>13</v>
      </c>
      <c r="R26" s="21"/>
      <c r="S26" s="21"/>
      <c r="T26" s="29"/>
      <c r="U26" s="21"/>
      <c r="V26" s="21"/>
      <c r="W26" s="21"/>
      <c r="X26" s="21"/>
      <c r="Y26" s="22"/>
    </row>
    <row r="27" spans="1:25" ht="21" x14ac:dyDescent="0.25">
      <c r="A27" s="78" t="str">
        <f ca="1">INDIRECT(CONCATENATE("Zeitplan!$E$",_xlfn.SHEET()-4+5))</f>
        <v>Mannschaft B</v>
      </c>
      <c r="B27" s="30"/>
      <c r="C27" s="30"/>
      <c r="D27" s="30"/>
      <c r="E27" s="30"/>
      <c r="F27" s="30"/>
      <c r="G27" s="31"/>
      <c r="H27" s="78" t="str">
        <f ca="1">INDIRECT(CONCATENATE("Zeitplan!$C$",_xlfn.SHEET()-4+5))</f>
        <v>Mannschaft A</v>
      </c>
      <c r="I27" s="30"/>
      <c r="J27" s="30"/>
      <c r="K27" s="30"/>
      <c r="L27" s="30"/>
      <c r="M27" s="30"/>
      <c r="N27" s="30"/>
      <c r="O27" s="30"/>
      <c r="P27" s="31"/>
      <c r="Q27" s="78" t="str">
        <f ca="1">INDIRECT(CONCATENATE("Zeitplan!$D$",_xlfn.SHEET()-4+5))</f>
        <v>Mannschaft D</v>
      </c>
      <c r="R27" s="30"/>
      <c r="S27" s="30"/>
      <c r="T27" s="27"/>
      <c r="U27" s="30"/>
      <c r="V27" s="30"/>
      <c r="W27" s="30"/>
      <c r="X27" s="30"/>
      <c r="Y27" s="31"/>
    </row>
    <row r="28" spans="1:25" ht="18" customHeight="1" x14ac:dyDescent="0.25">
      <c r="A28" s="23"/>
      <c r="B28" s="24"/>
      <c r="C28" s="24"/>
      <c r="D28" s="24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4"/>
      <c r="P28" s="24"/>
      <c r="Q28" s="23"/>
      <c r="R28" s="24"/>
      <c r="S28" s="24"/>
      <c r="T28" s="24"/>
      <c r="U28" s="24"/>
      <c r="V28" s="24"/>
      <c r="W28" s="24"/>
      <c r="X28" s="24"/>
      <c r="Y28" s="25"/>
    </row>
    <row r="29" spans="1:25" ht="18" customHeight="1" x14ac:dyDescent="0.2">
      <c r="A29" s="26"/>
      <c r="B29" s="27"/>
      <c r="C29" s="27"/>
      <c r="D29" s="27"/>
      <c r="E29" s="27"/>
      <c r="F29" s="27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6"/>
      <c r="R29" s="27"/>
      <c r="S29" s="27"/>
      <c r="T29" s="27"/>
      <c r="U29" s="27"/>
      <c r="V29" s="27"/>
      <c r="W29" s="27"/>
      <c r="X29" s="27"/>
      <c r="Y29" s="28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AA29"/>
  <sheetViews>
    <sheetView workbookViewId="0">
      <selection activeCell="AD33" sqref="AD33"/>
    </sheetView>
  </sheetViews>
  <sheetFormatPr baseColWidth="10" defaultRowHeight="15" x14ac:dyDescent="0.2"/>
  <cols>
    <col min="2" max="25" width="5.6640625" customWidth="1"/>
  </cols>
  <sheetData>
    <row r="3" spans="1:27" ht="24" x14ac:dyDescent="0.3">
      <c r="E3" s="7" t="str">
        <f>Titel</f>
        <v>Veranstaltung, 01.Jan.2019</v>
      </c>
    </row>
    <row r="5" spans="1:27" ht="21" x14ac:dyDescent="0.25">
      <c r="A5" s="15" t="s">
        <v>9</v>
      </c>
      <c r="B5" s="16"/>
      <c r="C5" s="16"/>
      <c r="D5" s="16"/>
      <c r="E5" s="16" t="s">
        <v>12</v>
      </c>
      <c r="F5" s="16"/>
      <c r="G5" s="16"/>
      <c r="H5" s="16"/>
      <c r="I5" s="16"/>
      <c r="J5" s="16"/>
      <c r="K5" s="16"/>
      <c r="L5" s="16"/>
      <c r="M5" s="16"/>
      <c r="N5" s="16" t="s">
        <v>13</v>
      </c>
      <c r="O5" s="16"/>
      <c r="P5" s="16"/>
      <c r="Q5" s="16"/>
      <c r="R5" s="16"/>
      <c r="S5" s="16"/>
      <c r="T5" s="16"/>
      <c r="U5" s="16" t="s">
        <v>14</v>
      </c>
      <c r="V5" s="16"/>
      <c r="W5" s="16"/>
      <c r="X5" s="16"/>
      <c r="Y5" s="16"/>
    </row>
    <row r="6" spans="1:27" ht="21" x14ac:dyDescent="0.25">
      <c r="A6" s="76">
        <f ca="1">INDIRECT(CONCATENATE("Zeitplan!B",_xlfn.SHEET()-4+5))</f>
        <v>0.71527777777777823</v>
      </c>
      <c r="B6" s="16"/>
      <c r="C6" s="16"/>
      <c r="D6" s="16"/>
      <c r="E6" s="77" t="str">
        <f ca="1">INDIRECT(CONCATENATE("Zeitplan!$C$",_xlfn.SHEET()-4+5))</f>
        <v>Mannschaft C</v>
      </c>
      <c r="F6" s="16"/>
      <c r="G6" s="16"/>
      <c r="H6" s="16"/>
      <c r="I6" s="16"/>
      <c r="J6" s="16"/>
      <c r="K6" s="16"/>
      <c r="L6" s="16"/>
      <c r="M6" s="16"/>
      <c r="N6" s="77" t="str">
        <f ca="1">INDIRECT(CONCATENATE("Zeitplan!$D$",_xlfn.SHEET()-4+5))</f>
        <v>Mannschaft E</v>
      </c>
      <c r="O6" s="16"/>
      <c r="P6" s="16"/>
      <c r="Q6" s="16"/>
      <c r="R6" s="16"/>
      <c r="S6" s="16"/>
      <c r="T6" s="16"/>
      <c r="U6" s="77" t="str">
        <f ca="1">INDIRECT(CONCATENATE("Zeitplan!$E$",_xlfn.SHEET()-4+5))</f>
        <v>Mannschaft D</v>
      </c>
      <c r="V6" s="16"/>
      <c r="W6" s="16"/>
      <c r="X6" s="16"/>
      <c r="Y6" s="16"/>
    </row>
    <row r="7" spans="1:27" ht="13" customHeight="1" x14ac:dyDescent="0.2">
      <c r="A7" s="10"/>
      <c r="D7" s="8"/>
    </row>
    <row r="8" spans="1:27" ht="13" customHeight="1" x14ac:dyDescent="0.2">
      <c r="A8" s="10"/>
      <c r="D8" s="8"/>
    </row>
    <row r="9" spans="1:27" ht="13" customHeight="1" x14ac:dyDescent="0.25">
      <c r="A9" s="10"/>
      <c r="D9" s="8"/>
      <c r="AA9" s="76"/>
    </row>
    <row r="10" spans="1:27" ht="20.25" customHeight="1" x14ac:dyDescent="0.25">
      <c r="A10" s="17" t="s">
        <v>2</v>
      </c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7" ht="20.25" customHeight="1" x14ac:dyDescent="0.2">
      <c r="A11" s="12"/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7" ht="20.25" customHeight="1" thickBot="1" x14ac:dyDescent="0.25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7" ht="21" x14ac:dyDescent="0.25">
      <c r="A13" s="32" t="s">
        <v>3</v>
      </c>
      <c r="B13" s="2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7" ht="20.25" customHeight="1" x14ac:dyDescent="0.2">
      <c r="A14" s="1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7" ht="20.25" customHeight="1" x14ac:dyDescent="0.2">
      <c r="A15" s="14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20" spans="1:25" ht="1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21" x14ac:dyDescent="0.25">
      <c r="A21" s="18"/>
      <c r="B21" s="18"/>
      <c r="C21" s="18"/>
      <c r="D21" s="77" t="str">
        <f ca="1">INDIRECT(CONCATENATE("Zeitplan!$C$",_xlfn.SHEET()-4+5))</f>
        <v>Mannschaft C</v>
      </c>
      <c r="E21" s="18"/>
      <c r="F21" s="18"/>
      <c r="G21" s="18"/>
      <c r="I21" s="77" t="str">
        <f ca="1">INDIRECT(CONCATENATE("Zeitplan!$D$",_xlfn.SHEET()-4+5))</f>
        <v>Mannschaft E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9" x14ac:dyDescent="0.25">
      <c r="A22" s="18" t="s">
        <v>10</v>
      </c>
      <c r="B22" s="18"/>
      <c r="C22" s="18"/>
      <c r="D22" s="18"/>
      <c r="E22" s="18"/>
      <c r="F22" s="18"/>
      <c r="H22" s="19" t="s">
        <v>15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9" x14ac:dyDescent="0.25">
      <c r="A23" s="18"/>
      <c r="B23" s="18"/>
      <c r="C23" s="18"/>
      <c r="D23" s="18"/>
      <c r="E23" s="18"/>
      <c r="F23" s="18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9" x14ac:dyDescent="0.25">
      <c r="A24" s="18" t="s">
        <v>11</v>
      </c>
      <c r="B24" s="18"/>
      <c r="C24" s="18"/>
      <c r="D24" s="18"/>
      <c r="E24" s="18"/>
      <c r="F24" s="18"/>
      <c r="H24" s="19" t="s">
        <v>15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9" x14ac:dyDescent="0.25">
      <c r="A26" s="20" t="s">
        <v>16</v>
      </c>
      <c r="B26" s="21"/>
      <c r="C26" s="21"/>
      <c r="D26" s="21"/>
      <c r="E26" s="21"/>
      <c r="F26" s="21"/>
      <c r="G26" s="22"/>
      <c r="H26" s="20" t="s">
        <v>12</v>
      </c>
      <c r="I26" s="21"/>
      <c r="J26" s="21"/>
      <c r="K26" s="21"/>
      <c r="L26" s="21"/>
      <c r="M26" s="21"/>
      <c r="N26" s="21"/>
      <c r="O26" s="21"/>
      <c r="P26" s="22"/>
      <c r="Q26" s="20" t="s">
        <v>13</v>
      </c>
      <c r="R26" s="21"/>
      <c r="S26" s="21"/>
      <c r="T26" s="29"/>
      <c r="U26" s="21"/>
      <c r="V26" s="21"/>
      <c r="W26" s="21"/>
      <c r="X26" s="21"/>
      <c r="Y26" s="22"/>
    </row>
    <row r="27" spans="1:25" ht="21" x14ac:dyDescent="0.25">
      <c r="A27" s="78" t="str">
        <f ca="1">INDIRECT(CONCATENATE("Zeitplan!$E$",_xlfn.SHEET()-4+5))</f>
        <v>Mannschaft D</v>
      </c>
      <c r="B27" s="30"/>
      <c r="C27" s="30"/>
      <c r="D27" s="30"/>
      <c r="E27" s="30"/>
      <c r="F27" s="30"/>
      <c r="G27" s="31"/>
      <c r="H27" s="78" t="str">
        <f ca="1">INDIRECT(CONCATENATE("Zeitplan!$C$",_xlfn.SHEET()-4+5))</f>
        <v>Mannschaft C</v>
      </c>
      <c r="I27" s="30"/>
      <c r="J27" s="30"/>
      <c r="K27" s="30"/>
      <c r="L27" s="30"/>
      <c r="M27" s="30"/>
      <c r="N27" s="30"/>
      <c r="O27" s="30"/>
      <c r="P27" s="31"/>
      <c r="Q27" s="78" t="str">
        <f ca="1">INDIRECT(CONCATENATE("Zeitplan!$D$",_xlfn.SHEET()-4+5))</f>
        <v>Mannschaft E</v>
      </c>
      <c r="R27" s="30"/>
      <c r="S27" s="30"/>
      <c r="T27" s="27"/>
      <c r="U27" s="30"/>
      <c r="V27" s="30"/>
      <c r="W27" s="30"/>
      <c r="X27" s="30"/>
      <c r="Y27" s="31"/>
    </row>
    <row r="28" spans="1:25" ht="18" customHeight="1" x14ac:dyDescent="0.25">
      <c r="A28" s="23"/>
      <c r="B28" s="24"/>
      <c r="C28" s="24"/>
      <c r="D28" s="24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4"/>
      <c r="P28" s="24"/>
      <c r="Q28" s="23"/>
      <c r="R28" s="24"/>
      <c r="S28" s="24"/>
      <c r="T28" s="24"/>
      <c r="U28" s="24"/>
      <c r="V28" s="24"/>
      <c r="W28" s="24"/>
      <c r="X28" s="24"/>
      <c r="Y28" s="25"/>
    </row>
    <row r="29" spans="1:25" ht="18" customHeight="1" x14ac:dyDescent="0.2">
      <c r="A29" s="26"/>
      <c r="B29" s="27"/>
      <c r="C29" s="27"/>
      <c r="D29" s="27"/>
      <c r="E29" s="27"/>
      <c r="F29" s="27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6"/>
      <c r="R29" s="27"/>
      <c r="S29" s="27"/>
      <c r="T29" s="27"/>
      <c r="U29" s="27"/>
      <c r="V29" s="27"/>
      <c r="W29" s="27"/>
      <c r="X29" s="27"/>
      <c r="Y29" s="28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AA29"/>
  <sheetViews>
    <sheetView workbookViewId="0">
      <selection activeCell="AE32" sqref="AE32"/>
    </sheetView>
  </sheetViews>
  <sheetFormatPr baseColWidth="10" defaultRowHeight="15" x14ac:dyDescent="0.2"/>
  <cols>
    <col min="2" max="25" width="5.6640625" customWidth="1"/>
  </cols>
  <sheetData>
    <row r="3" spans="1:27" ht="24" x14ac:dyDescent="0.3">
      <c r="E3" s="7" t="str">
        <f>Titel</f>
        <v>Veranstaltung, 01.Jan.2019</v>
      </c>
    </row>
    <row r="5" spans="1:27" ht="21" x14ac:dyDescent="0.25">
      <c r="A5" s="15" t="s">
        <v>9</v>
      </c>
      <c r="B5" s="16"/>
      <c r="C5" s="16"/>
      <c r="D5" s="16"/>
      <c r="E5" s="16" t="s">
        <v>12</v>
      </c>
      <c r="F5" s="16"/>
      <c r="G5" s="16"/>
      <c r="H5" s="16"/>
      <c r="I5" s="16"/>
      <c r="J5" s="16"/>
      <c r="K5" s="16"/>
      <c r="L5" s="16"/>
      <c r="M5" s="16"/>
      <c r="N5" s="16" t="s">
        <v>13</v>
      </c>
      <c r="O5" s="16"/>
      <c r="P5" s="16"/>
      <c r="Q5" s="16"/>
      <c r="R5" s="16"/>
      <c r="S5" s="16"/>
      <c r="T5" s="16"/>
      <c r="U5" s="16" t="s">
        <v>14</v>
      </c>
      <c r="V5" s="16"/>
      <c r="W5" s="16"/>
      <c r="X5" s="16"/>
      <c r="Y5" s="16"/>
    </row>
    <row r="6" spans="1:27" ht="21" x14ac:dyDescent="0.25">
      <c r="A6" s="76">
        <f ca="1">INDIRECT(CONCATENATE("Zeitplan!B",_xlfn.SHEET()-4+5))</f>
        <v>0.73263888888888939</v>
      </c>
      <c r="B6" s="16"/>
      <c r="C6" s="16"/>
      <c r="D6" s="16"/>
      <c r="E6" s="77" t="str">
        <f ca="1">INDIRECT(CONCATENATE("Zeitplan!$C$",_xlfn.SHEET()-4+5))</f>
        <v>Senioren C</v>
      </c>
      <c r="F6" s="16"/>
      <c r="G6" s="16"/>
      <c r="H6" s="16"/>
      <c r="I6" s="16"/>
      <c r="J6" s="16"/>
      <c r="K6" s="16"/>
      <c r="L6" s="16"/>
      <c r="M6" s="16"/>
      <c r="N6" s="77" t="str">
        <f ca="1">INDIRECT(CONCATENATE("Zeitplan!$D$",_xlfn.SHEET()-4+5))</f>
        <v>Senioren A</v>
      </c>
      <c r="O6" s="16"/>
      <c r="P6" s="16"/>
      <c r="Q6" s="16"/>
      <c r="R6" s="16"/>
      <c r="S6" s="16"/>
      <c r="T6" s="16"/>
      <c r="U6" s="77" t="str">
        <f ca="1">INDIRECT(CONCATENATE("Zeitplan!$E$",_xlfn.SHEET()-4+5))</f>
        <v>Senioren A</v>
      </c>
      <c r="V6" s="16"/>
      <c r="W6" s="16"/>
      <c r="X6" s="16"/>
      <c r="Y6" s="16"/>
    </row>
    <row r="7" spans="1:27" ht="13" customHeight="1" x14ac:dyDescent="0.2">
      <c r="A7" s="10"/>
      <c r="D7" s="8"/>
    </row>
    <row r="8" spans="1:27" ht="13" customHeight="1" x14ac:dyDescent="0.2">
      <c r="A8" s="10"/>
      <c r="D8" s="8"/>
    </row>
    <row r="9" spans="1:27" ht="13" customHeight="1" x14ac:dyDescent="0.25">
      <c r="A9" s="10"/>
      <c r="D9" s="8"/>
      <c r="AA9" s="76"/>
    </row>
    <row r="10" spans="1:27" ht="20.25" customHeight="1" x14ac:dyDescent="0.25">
      <c r="A10" s="17" t="s">
        <v>2</v>
      </c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7" ht="20.25" customHeight="1" x14ac:dyDescent="0.2">
      <c r="A11" s="12"/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7" ht="20.25" customHeight="1" thickBot="1" x14ac:dyDescent="0.25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7" ht="21" x14ac:dyDescent="0.25">
      <c r="A13" s="32" t="s">
        <v>3</v>
      </c>
      <c r="B13" s="2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7" ht="20.25" customHeight="1" x14ac:dyDescent="0.2">
      <c r="A14" s="1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7" ht="20.25" customHeight="1" x14ac:dyDescent="0.2">
      <c r="A15" s="14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20" spans="1:25" ht="1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21" x14ac:dyDescent="0.25">
      <c r="A21" s="18"/>
      <c r="B21" s="18"/>
      <c r="C21" s="18"/>
      <c r="D21" s="77" t="str">
        <f ca="1">INDIRECT(CONCATENATE("Zeitplan!$C$",_xlfn.SHEET()-4+5))</f>
        <v>Senioren C</v>
      </c>
      <c r="E21" s="18"/>
      <c r="F21" s="18"/>
      <c r="G21" s="18"/>
      <c r="I21" s="77" t="str">
        <f ca="1">INDIRECT(CONCATENATE("Zeitplan!$D$",_xlfn.SHEET()-4+5))</f>
        <v>Senioren A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9" x14ac:dyDescent="0.25">
      <c r="A22" s="18" t="s">
        <v>10</v>
      </c>
      <c r="B22" s="18"/>
      <c r="C22" s="18"/>
      <c r="D22" s="18"/>
      <c r="E22" s="18"/>
      <c r="F22" s="18"/>
      <c r="H22" s="19" t="s">
        <v>15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9" x14ac:dyDescent="0.25">
      <c r="A23" s="18"/>
      <c r="B23" s="18"/>
      <c r="C23" s="18"/>
      <c r="D23" s="18"/>
      <c r="E23" s="18"/>
      <c r="F23" s="18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9" x14ac:dyDescent="0.25">
      <c r="A24" s="18" t="s">
        <v>11</v>
      </c>
      <c r="B24" s="18"/>
      <c r="C24" s="18"/>
      <c r="D24" s="18"/>
      <c r="E24" s="18"/>
      <c r="F24" s="18"/>
      <c r="H24" s="19" t="s">
        <v>15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9" x14ac:dyDescent="0.25">
      <c r="A26" s="20" t="s">
        <v>16</v>
      </c>
      <c r="B26" s="21"/>
      <c r="C26" s="21"/>
      <c r="D26" s="21"/>
      <c r="E26" s="21"/>
      <c r="F26" s="21"/>
      <c r="G26" s="22"/>
      <c r="H26" s="20" t="s">
        <v>12</v>
      </c>
      <c r="I26" s="21"/>
      <c r="J26" s="21"/>
      <c r="K26" s="21"/>
      <c r="L26" s="21"/>
      <c r="M26" s="21"/>
      <c r="N26" s="21"/>
      <c r="O26" s="21"/>
      <c r="P26" s="22"/>
      <c r="Q26" s="20" t="s">
        <v>13</v>
      </c>
      <c r="R26" s="21"/>
      <c r="S26" s="21"/>
      <c r="T26" s="29"/>
      <c r="U26" s="21"/>
      <c r="V26" s="21"/>
      <c r="W26" s="21"/>
      <c r="X26" s="21"/>
      <c r="Y26" s="22"/>
    </row>
    <row r="27" spans="1:25" ht="21" x14ac:dyDescent="0.25">
      <c r="A27" s="78" t="str">
        <f ca="1">INDIRECT(CONCATENATE("Zeitplan!$E$",_xlfn.SHEET()-4+5))</f>
        <v>Senioren A</v>
      </c>
      <c r="B27" s="30"/>
      <c r="C27" s="30"/>
      <c r="D27" s="30"/>
      <c r="E27" s="30"/>
      <c r="F27" s="30"/>
      <c r="G27" s="31"/>
      <c r="H27" s="78" t="str">
        <f ca="1">INDIRECT(CONCATENATE("Zeitplan!$C$",_xlfn.SHEET()-4+5))</f>
        <v>Senioren C</v>
      </c>
      <c r="I27" s="30"/>
      <c r="J27" s="30"/>
      <c r="K27" s="30"/>
      <c r="L27" s="30"/>
      <c r="M27" s="30"/>
      <c r="N27" s="30"/>
      <c r="O27" s="30"/>
      <c r="P27" s="31"/>
      <c r="Q27" s="78" t="str">
        <f ca="1">INDIRECT(CONCATENATE("Zeitplan!$D$",_xlfn.SHEET()-4+5))</f>
        <v>Senioren A</v>
      </c>
      <c r="R27" s="30"/>
      <c r="S27" s="30"/>
      <c r="T27" s="27"/>
      <c r="U27" s="30"/>
      <c r="V27" s="30"/>
      <c r="W27" s="30"/>
      <c r="X27" s="30"/>
      <c r="Y27" s="31"/>
    </row>
    <row r="28" spans="1:25" ht="18" customHeight="1" x14ac:dyDescent="0.25">
      <c r="A28" s="23"/>
      <c r="B28" s="24"/>
      <c r="C28" s="24"/>
      <c r="D28" s="24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4"/>
      <c r="P28" s="24"/>
      <c r="Q28" s="23"/>
      <c r="R28" s="24"/>
      <c r="S28" s="24"/>
      <c r="T28" s="24"/>
      <c r="U28" s="24"/>
      <c r="V28" s="24"/>
      <c r="W28" s="24"/>
      <c r="X28" s="24"/>
      <c r="Y28" s="25"/>
    </row>
    <row r="29" spans="1:25" ht="18" customHeight="1" x14ac:dyDescent="0.2">
      <c r="A29" s="26"/>
      <c r="B29" s="27"/>
      <c r="C29" s="27"/>
      <c r="D29" s="27"/>
      <c r="E29" s="27"/>
      <c r="F29" s="27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6"/>
      <c r="R29" s="27"/>
      <c r="S29" s="27"/>
      <c r="T29" s="27"/>
      <c r="U29" s="27"/>
      <c r="V29" s="27"/>
      <c r="W29" s="27"/>
      <c r="X29" s="27"/>
      <c r="Y29" s="28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B450A-2EEC-CA40-BA86-D4DDBE129723}">
  <dimension ref="A3:AA29"/>
  <sheetViews>
    <sheetView workbookViewId="0">
      <selection activeCell="AD32" sqref="AD32"/>
    </sheetView>
  </sheetViews>
  <sheetFormatPr baseColWidth="10" defaultRowHeight="15" x14ac:dyDescent="0.2"/>
  <cols>
    <col min="2" max="25" width="5.6640625" customWidth="1"/>
  </cols>
  <sheetData>
    <row r="3" spans="1:27" ht="24" x14ac:dyDescent="0.3">
      <c r="E3" s="7" t="str">
        <f>Titel</f>
        <v>Veranstaltung, 01.Jan.2019</v>
      </c>
    </row>
    <row r="5" spans="1:27" ht="21" x14ac:dyDescent="0.25">
      <c r="A5" s="15" t="s">
        <v>9</v>
      </c>
      <c r="B5" s="16"/>
      <c r="C5" s="16"/>
      <c r="D5" s="16"/>
      <c r="E5" s="16" t="s">
        <v>12</v>
      </c>
      <c r="F5" s="16"/>
      <c r="G5" s="16"/>
      <c r="H5" s="16"/>
      <c r="I5" s="16"/>
      <c r="J5" s="16"/>
      <c r="K5" s="16"/>
      <c r="L5" s="16"/>
      <c r="M5" s="16"/>
      <c r="N5" s="16" t="s">
        <v>13</v>
      </c>
      <c r="O5" s="16"/>
      <c r="P5" s="16"/>
      <c r="Q5" s="16"/>
      <c r="R5" s="16"/>
      <c r="S5" s="16"/>
      <c r="T5" s="16"/>
      <c r="U5" s="16" t="s">
        <v>14</v>
      </c>
      <c r="V5" s="16"/>
      <c r="W5" s="16"/>
      <c r="X5" s="16"/>
      <c r="Y5" s="16"/>
    </row>
    <row r="6" spans="1:27" ht="21" x14ac:dyDescent="0.25">
      <c r="A6" s="76">
        <f ca="1">INDIRECT(CONCATENATE("Zeitplan!B",_xlfn.SHEET()-4+5))</f>
        <v>0.75000000000000056</v>
      </c>
      <c r="B6" s="16"/>
      <c r="C6" s="16"/>
      <c r="D6" s="16"/>
      <c r="E6" s="77" t="str">
        <f ca="1">INDIRECT(CONCATENATE("Zeitplan!$C$",_xlfn.SHEET()-4+5))</f>
        <v>Mannschaft B</v>
      </c>
      <c r="F6" s="16"/>
      <c r="G6" s="16"/>
      <c r="H6" s="16"/>
      <c r="I6" s="16"/>
      <c r="J6" s="16"/>
      <c r="K6" s="16"/>
      <c r="L6" s="16"/>
      <c r="M6" s="16"/>
      <c r="N6" s="77" t="str">
        <f ca="1">INDIRECT(CONCATENATE("Zeitplan!$D$",_xlfn.SHEET()-4+5))</f>
        <v>Mannschaft D</v>
      </c>
      <c r="O6" s="16"/>
      <c r="P6" s="16"/>
      <c r="Q6" s="16"/>
      <c r="R6" s="16"/>
      <c r="S6" s="16"/>
      <c r="T6" s="16"/>
      <c r="U6" s="77" t="str">
        <f ca="1">INDIRECT(CONCATENATE("Zeitplan!$E$",_xlfn.SHEET()-4+5))</f>
        <v>Mannschaft A</v>
      </c>
      <c r="V6" s="16"/>
      <c r="W6" s="16"/>
      <c r="X6" s="16"/>
      <c r="Y6" s="16"/>
    </row>
    <row r="7" spans="1:27" ht="13" customHeight="1" x14ac:dyDescent="0.2">
      <c r="A7" s="10"/>
      <c r="D7" s="8"/>
    </row>
    <row r="8" spans="1:27" ht="13" customHeight="1" x14ac:dyDescent="0.2">
      <c r="A8" s="10"/>
      <c r="D8" s="8"/>
    </row>
    <row r="9" spans="1:27" ht="13" customHeight="1" x14ac:dyDescent="0.25">
      <c r="A9" s="10"/>
      <c r="D9" s="8"/>
      <c r="AA9" s="76"/>
    </row>
    <row r="10" spans="1:27" ht="20.25" customHeight="1" x14ac:dyDescent="0.25">
      <c r="A10" s="17" t="s">
        <v>2</v>
      </c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7" ht="20.25" customHeight="1" x14ac:dyDescent="0.2">
      <c r="A11" s="12"/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7" ht="20.25" customHeight="1" thickBot="1" x14ac:dyDescent="0.25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7" ht="21" x14ac:dyDescent="0.25">
      <c r="A13" s="32" t="s">
        <v>3</v>
      </c>
      <c r="B13" s="2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7" ht="20.25" customHeight="1" x14ac:dyDescent="0.2">
      <c r="A14" s="1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7" ht="20.25" customHeight="1" x14ac:dyDescent="0.2">
      <c r="A15" s="14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20" spans="1:25" ht="1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21" x14ac:dyDescent="0.25">
      <c r="A21" s="18"/>
      <c r="B21" s="18"/>
      <c r="C21" s="18"/>
      <c r="D21" s="77" t="str">
        <f ca="1">INDIRECT(CONCATENATE("Zeitplan!$C$",_xlfn.SHEET()-4+5))</f>
        <v>Mannschaft B</v>
      </c>
      <c r="E21" s="18"/>
      <c r="F21" s="18"/>
      <c r="G21" s="18"/>
      <c r="I21" s="77" t="str">
        <f ca="1">INDIRECT(CONCATENATE("Zeitplan!$D$",_xlfn.SHEET()-4+5))</f>
        <v>Mannschaft D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9" x14ac:dyDescent="0.25">
      <c r="A22" s="18" t="s">
        <v>10</v>
      </c>
      <c r="B22" s="18"/>
      <c r="C22" s="18"/>
      <c r="D22" s="18"/>
      <c r="E22" s="18"/>
      <c r="F22" s="18"/>
      <c r="H22" s="19" t="s">
        <v>15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9" x14ac:dyDescent="0.25">
      <c r="A23" s="18"/>
      <c r="B23" s="18"/>
      <c r="C23" s="18"/>
      <c r="D23" s="18"/>
      <c r="E23" s="18"/>
      <c r="F23" s="18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9" x14ac:dyDescent="0.25">
      <c r="A24" s="18" t="s">
        <v>11</v>
      </c>
      <c r="B24" s="18"/>
      <c r="C24" s="18"/>
      <c r="D24" s="18"/>
      <c r="E24" s="18"/>
      <c r="F24" s="18"/>
      <c r="H24" s="19" t="s">
        <v>15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9" x14ac:dyDescent="0.25">
      <c r="A26" s="20" t="s">
        <v>16</v>
      </c>
      <c r="B26" s="21"/>
      <c r="C26" s="21"/>
      <c r="D26" s="21"/>
      <c r="E26" s="21"/>
      <c r="F26" s="21"/>
      <c r="G26" s="22"/>
      <c r="H26" s="20" t="s">
        <v>12</v>
      </c>
      <c r="I26" s="21"/>
      <c r="J26" s="21"/>
      <c r="K26" s="21"/>
      <c r="L26" s="21"/>
      <c r="M26" s="21"/>
      <c r="N26" s="21"/>
      <c r="O26" s="21"/>
      <c r="P26" s="22"/>
      <c r="Q26" s="20" t="s">
        <v>13</v>
      </c>
      <c r="R26" s="21"/>
      <c r="S26" s="21"/>
      <c r="T26" s="29"/>
      <c r="U26" s="21"/>
      <c r="V26" s="21"/>
      <c r="W26" s="21"/>
      <c r="X26" s="21"/>
      <c r="Y26" s="22"/>
    </row>
    <row r="27" spans="1:25" ht="21" x14ac:dyDescent="0.25">
      <c r="A27" s="78" t="str">
        <f ca="1">INDIRECT(CONCATENATE("Zeitplan!$E$",_xlfn.SHEET()-4+5))</f>
        <v>Mannschaft A</v>
      </c>
      <c r="B27" s="30"/>
      <c r="C27" s="30"/>
      <c r="D27" s="30"/>
      <c r="E27" s="30"/>
      <c r="F27" s="30"/>
      <c r="G27" s="31"/>
      <c r="H27" s="78" t="str">
        <f ca="1">INDIRECT(CONCATENATE("Zeitplan!$C$",_xlfn.SHEET()-4+5))</f>
        <v>Mannschaft B</v>
      </c>
      <c r="I27" s="30"/>
      <c r="J27" s="30"/>
      <c r="K27" s="30"/>
      <c r="L27" s="30"/>
      <c r="M27" s="30"/>
      <c r="N27" s="30"/>
      <c r="O27" s="30"/>
      <c r="P27" s="31"/>
      <c r="Q27" s="78" t="str">
        <f ca="1">INDIRECT(CONCATENATE("Zeitplan!$D$",_xlfn.SHEET()-4+5))</f>
        <v>Mannschaft D</v>
      </c>
      <c r="R27" s="30"/>
      <c r="S27" s="30"/>
      <c r="T27" s="27"/>
      <c r="U27" s="30"/>
      <c r="V27" s="30"/>
      <c r="W27" s="30"/>
      <c r="X27" s="30"/>
      <c r="Y27" s="31"/>
    </row>
    <row r="28" spans="1:25" ht="18" customHeight="1" x14ac:dyDescent="0.25">
      <c r="A28" s="23"/>
      <c r="B28" s="24"/>
      <c r="C28" s="24"/>
      <c r="D28" s="24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4"/>
      <c r="P28" s="24"/>
      <c r="Q28" s="23"/>
      <c r="R28" s="24"/>
      <c r="S28" s="24"/>
      <c r="T28" s="24"/>
      <c r="U28" s="24"/>
      <c r="V28" s="24"/>
      <c r="W28" s="24"/>
      <c r="X28" s="24"/>
      <c r="Y28" s="25"/>
    </row>
    <row r="29" spans="1:25" ht="18" customHeight="1" x14ac:dyDescent="0.2">
      <c r="A29" s="26"/>
      <c r="B29" s="27"/>
      <c r="C29" s="27"/>
      <c r="D29" s="27"/>
      <c r="E29" s="27"/>
      <c r="F29" s="27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6"/>
      <c r="R29" s="27"/>
      <c r="S29" s="27"/>
      <c r="T29" s="27"/>
      <c r="U29" s="27"/>
      <c r="V29" s="27"/>
      <c r="W29" s="27"/>
      <c r="X29" s="27"/>
      <c r="Y29" s="28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24"/>
  <sheetViews>
    <sheetView zoomScale="90" zoomScaleNormal="90" workbookViewId="0">
      <selection activeCell="H5" sqref="H5:J5"/>
    </sheetView>
  </sheetViews>
  <sheetFormatPr baseColWidth="10" defaultRowHeight="15" x14ac:dyDescent="0.2"/>
  <cols>
    <col min="1" max="1" width="15.83203125" bestFit="1" customWidth="1"/>
    <col min="2" max="2" width="13.33203125" bestFit="1" customWidth="1"/>
    <col min="3" max="3" width="38.5" bestFit="1" customWidth="1"/>
    <col min="4" max="4" width="41.1640625" bestFit="1" customWidth="1"/>
    <col min="5" max="5" width="38.5" bestFit="1" customWidth="1"/>
    <col min="8" max="8" width="6.83203125" style="10" customWidth="1"/>
    <col min="9" max="9" width="3.33203125" style="10" customWidth="1"/>
    <col min="10" max="10" width="6.83203125" style="10" customWidth="1"/>
  </cols>
  <sheetData>
    <row r="2" spans="1:10" ht="57.75" customHeight="1" x14ac:dyDescent="0.2"/>
    <row r="3" spans="1:10" ht="30" customHeight="1" x14ac:dyDescent="0.35">
      <c r="A3" s="45" t="str">
        <f>Titel</f>
        <v>Veranstaltung, 01.Jan.2019</v>
      </c>
      <c r="B3" s="8"/>
      <c r="C3" s="8"/>
      <c r="D3" s="8"/>
      <c r="E3" s="8"/>
    </row>
    <row r="4" spans="1:10" ht="16" thickBot="1" x14ac:dyDescent="0.25"/>
    <row r="5" spans="1:10" s="2" customFormat="1" ht="27" thickBot="1" x14ac:dyDescent="0.35">
      <c r="A5" s="42" t="s">
        <v>0</v>
      </c>
      <c r="B5" s="43" t="s">
        <v>1</v>
      </c>
      <c r="C5" s="44" t="s">
        <v>2</v>
      </c>
      <c r="D5" s="44" t="s">
        <v>3</v>
      </c>
      <c r="E5" s="49" t="s">
        <v>4</v>
      </c>
      <c r="H5" s="95" t="s">
        <v>34</v>
      </c>
      <c r="I5" s="95"/>
      <c r="J5" s="95"/>
    </row>
    <row r="6" spans="1:10" s="2" customFormat="1" ht="27" customHeight="1" x14ac:dyDescent="0.3">
      <c r="A6" s="41">
        <v>1</v>
      </c>
      <c r="B6" s="40">
        <f>Startzeit</f>
        <v>0.54166666666666663</v>
      </c>
      <c r="C6" s="36" t="str">
        <f>Aktive1</f>
        <v>Mannschaft A</v>
      </c>
      <c r="D6" s="36" t="str">
        <f>Aktive2</f>
        <v>Mannschaft B</v>
      </c>
      <c r="E6" s="36" t="str">
        <f>Aktive5</f>
        <v>Mannschaft E</v>
      </c>
      <c r="H6" s="75">
        <v>1</v>
      </c>
      <c r="I6" s="75" t="s">
        <v>15</v>
      </c>
      <c r="J6" s="75">
        <v>1</v>
      </c>
    </row>
    <row r="7" spans="1:10" s="2" customFormat="1" ht="27" customHeight="1" x14ac:dyDescent="0.3">
      <c r="A7" s="41">
        <v>2</v>
      </c>
      <c r="B7" s="40">
        <f t="shared" ref="B7:B18" si="0">B6+Durchlauf</f>
        <v>0.55902777777777779</v>
      </c>
      <c r="C7" s="36" t="str">
        <f>Aktive3</f>
        <v>Mannschaft C</v>
      </c>
      <c r="D7" s="36" t="str">
        <f>Aktive4</f>
        <v>Mannschaft D</v>
      </c>
      <c r="E7" s="36" t="str">
        <f>Aktive2</f>
        <v>Mannschaft B</v>
      </c>
      <c r="H7" s="75">
        <v>1</v>
      </c>
      <c r="I7" s="75" t="s">
        <v>15</v>
      </c>
      <c r="J7" s="75">
        <v>1</v>
      </c>
    </row>
    <row r="8" spans="1:10" s="2" customFormat="1" ht="27" customHeight="1" x14ac:dyDescent="0.3">
      <c r="A8" s="41">
        <v>3</v>
      </c>
      <c r="B8" s="40">
        <f t="shared" si="0"/>
        <v>0.57638888888888895</v>
      </c>
      <c r="C8" s="36" t="str">
        <f>Aktive1</f>
        <v>Mannschaft A</v>
      </c>
      <c r="D8" s="36" t="str">
        <f>Aktive5</f>
        <v>Mannschaft E</v>
      </c>
      <c r="E8" s="36" t="str">
        <f>Aktive4</f>
        <v>Mannschaft D</v>
      </c>
      <c r="H8" s="75">
        <v>1</v>
      </c>
      <c r="I8" s="75" t="s">
        <v>15</v>
      </c>
      <c r="J8" s="75">
        <v>1</v>
      </c>
    </row>
    <row r="9" spans="1:10" s="2" customFormat="1" ht="27" customHeight="1" x14ac:dyDescent="0.3">
      <c r="A9" s="41">
        <v>4</v>
      </c>
      <c r="B9" s="40">
        <f t="shared" si="0"/>
        <v>0.59375000000000011</v>
      </c>
      <c r="C9" s="36" t="str">
        <f>Senioren1</f>
        <v>Senioren A</v>
      </c>
      <c r="D9" s="36" t="str">
        <f>Senioren2</f>
        <v>Senioren B</v>
      </c>
      <c r="E9" s="36" t="str">
        <f>Senioren3</f>
        <v>Senioren C</v>
      </c>
      <c r="H9" s="75">
        <v>1</v>
      </c>
      <c r="I9" s="75" t="s">
        <v>15</v>
      </c>
      <c r="J9" s="75">
        <v>1</v>
      </c>
    </row>
    <row r="10" spans="1:10" s="2" customFormat="1" ht="27" customHeight="1" x14ac:dyDescent="0.3">
      <c r="A10" s="41">
        <v>5</v>
      </c>
      <c r="B10" s="40">
        <f t="shared" si="0"/>
        <v>0.61111111111111127</v>
      </c>
      <c r="C10" s="36" t="str">
        <f>Aktive2</f>
        <v>Mannschaft B</v>
      </c>
      <c r="D10" s="36" t="str">
        <f>Aktive3</f>
        <v>Mannschaft C</v>
      </c>
      <c r="E10" s="36" t="str">
        <f>Aktive1</f>
        <v>Mannschaft A</v>
      </c>
      <c r="H10" s="75">
        <v>1</v>
      </c>
      <c r="I10" s="75" t="s">
        <v>15</v>
      </c>
      <c r="J10" s="75">
        <v>1</v>
      </c>
    </row>
    <row r="11" spans="1:10" s="2" customFormat="1" ht="27" customHeight="1" x14ac:dyDescent="0.3">
      <c r="A11" s="41">
        <v>6</v>
      </c>
      <c r="B11" s="40">
        <f t="shared" si="0"/>
        <v>0.62847222222222243</v>
      </c>
      <c r="C11" s="36" t="str">
        <f>Aktive4</f>
        <v>Mannschaft D</v>
      </c>
      <c r="D11" s="36" t="str">
        <f>Aktive5</f>
        <v>Mannschaft E</v>
      </c>
      <c r="E11" s="36" t="str">
        <f>Aktive3</f>
        <v>Mannschaft C</v>
      </c>
      <c r="H11" s="75">
        <v>1</v>
      </c>
      <c r="I11" s="75" t="s">
        <v>15</v>
      </c>
      <c r="J11" s="75">
        <v>1</v>
      </c>
    </row>
    <row r="12" spans="1:10" s="2" customFormat="1" ht="27" customHeight="1" x14ac:dyDescent="0.3">
      <c r="A12" s="41">
        <v>7</v>
      </c>
      <c r="B12" s="40">
        <f t="shared" si="0"/>
        <v>0.64583333333333359</v>
      </c>
      <c r="C12" s="36" t="str">
        <f>Aktive1</f>
        <v>Mannschaft A</v>
      </c>
      <c r="D12" s="36" t="str">
        <f>Aktive3</f>
        <v>Mannschaft C</v>
      </c>
      <c r="E12" s="36" t="str">
        <f>Aktive5</f>
        <v>Mannschaft E</v>
      </c>
      <c r="H12" s="75">
        <v>1</v>
      </c>
      <c r="I12" s="75" t="s">
        <v>15</v>
      </c>
      <c r="J12" s="75">
        <v>1</v>
      </c>
    </row>
    <row r="13" spans="1:10" s="2" customFormat="1" ht="27" customHeight="1" x14ac:dyDescent="0.3">
      <c r="A13" s="41">
        <v>8</v>
      </c>
      <c r="B13" s="40">
        <f t="shared" si="0"/>
        <v>0.66319444444444475</v>
      </c>
      <c r="C13" s="36" t="str">
        <f>Senioren2</f>
        <v>Senioren B</v>
      </c>
      <c r="D13" s="36" t="str">
        <f>Senioren3</f>
        <v>Senioren C</v>
      </c>
      <c r="E13" s="36" t="str">
        <f>Senioren2</f>
        <v>Senioren B</v>
      </c>
      <c r="H13" s="75">
        <v>1</v>
      </c>
      <c r="I13" s="75" t="s">
        <v>15</v>
      </c>
      <c r="J13" s="75">
        <v>1</v>
      </c>
    </row>
    <row r="14" spans="1:10" s="2" customFormat="1" ht="27" customHeight="1" x14ac:dyDescent="0.3">
      <c r="A14" s="41">
        <v>9</v>
      </c>
      <c r="B14" s="40">
        <f t="shared" si="0"/>
        <v>0.68055555555555591</v>
      </c>
      <c r="C14" s="36" t="str">
        <f>Aktive2</f>
        <v>Mannschaft B</v>
      </c>
      <c r="D14" s="36" t="str">
        <f>Aktive5</f>
        <v>Mannschaft E</v>
      </c>
      <c r="E14" s="36" t="str">
        <f>Aktive3</f>
        <v>Mannschaft C</v>
      </c>
      <c r="H14" s="75">
        <v>1</v>
      </c>
      <c r="I14" s="75" t="s">
        <v>15</v>
      </c>
      <c r="J14" s="75">
        <v>1</v>
      </c>
    </row>
    <row r="15" spans="1:10" s="2" customFormat="1" ht="27" customHeight="1" x14ac:dyDescent="0.3">
      <c r="A15" s="41">
        <v>10</v>
      </c>
      <c r="B15" s="40">
        <f t="shared" si="0"/>
        <v>0.69791666666666707</v>
      </c>
      <c r="C15" s="36" t="str">
        <f>Aktive1</f>
        <v>Mannschaft A</v>
      </c>
      <c r="D15" s="36" t="str">
        <f>Aktive4</f>
        <v>Mannschaft D</v>
      </c>
      <c r="E15" s="36" t="str">
        <f>Aktive2</f>
        <v>Mannschaft B</v>
      </c>
      <c r="H15" s="75">
        <v>1</v>
      </c>
      <c r="I15" s="75" t="s">
        <v>15</v>
      </c>
      <c r="J15" s="75">
        <v>1</v>
      </c>
    </row>
    <row r="16" spans="1:10" s="2" customFormat="1" ht="27" customHeight="1" x14ac:dyDescent="0.3">
      <c r="A16" s="41">
        <v>11</v>
      </c>
      <c r="B16" s="40">
        <f t="shared" si="0"/>
        <v>0.71527777777777823</v>
      </c>
      <c r="C16" s="36" t="str">
        <f>Aktive3</f>
        <v>Mannschaft C</v>
      </c>
      <c r="D16" s="36" t="str">
        <f>Aktive5</f>
        <v>Mannschaft E</v>
      </c>
      <c r="E16" s="36" t="str">
        <f>Aktive4</f>
        <v>Mannschaft D</v>
      </c>
      <c r="H16" s="75">
        <v>1</v>
      </c>
      <c r="I16" s="75" t="s">
        <v>15</v>
      </c>
      <c r="J16" s="75">
        <v>1</v>
      </c>
    </row>
    <row r="17" spans="1:10" s="2" customFormat="1" ht="27" customHeight="1" x14ac:dyDescent="0.3">
      <c r="A17" s="41">
        <v>12</v>
      </c>
      <c r="B17" s="40">
        <f t="shared" si="0"/>
        <v>0.73263888888888939</v>
      </c>
      <c r="C17" s="36" t="str">
        <f>Senioren3</f>
        <v>Senioren C</v>
      </c>
      <c r="D17" s="36" t="str">
        <f>Senioren1</f>
        <v>Senioren A</v>
      </c>
      <c r="E17" s="36" t="str">
        <f>Senioren1</f>
        <v>Senioren A</v>
      </c>
      <c r="H17" s="75">
        <v>1</v>
      </c>
      <c r="I17" s="75" t="s">
        <v>15</v>
      </c>
      <c r="J17" s="75">
        <v>1</v>
      </c>
    </row>
    <row r="18" spans="1:10" s="2" customFormat="1" ht="27" customHeight="1" x14ac:dyDescent="0.3">
      <c r="A18" s="41">
        <v>13</v>
      </c>
      <c r="B18" s="40">
        <f t="shared" si="0"/>
        <v>0.75000000000000056</v>
      </c>
      <c r="C18" s="36" t="str">
        <f>Aktive2</f>
        <v>Mannschaft B</v>
      </c>
      <c r="D18" s="36" t="str">
        <f>Aktive4</f>
        <v>Mannschaft D</v>
      </c>
      <c r="E18" s="36" t="str">
        <f>Aktive1</f>
        <v>Mannschaft A</v>
      </c>
      <c r="H18" s="75">
        <v>1</v>
      </c>
      <c r="I18" s="75" t="s">
        <v>15</v>
      </c>
      <c r="J18" s="75">
        <v>1</v>
      </c>
    </row>
    <row r="19" spans="1:10" x14ac:dyDescent="0.2">
      <c r="B19" s="1"/>
    </row>
    <row r="20" spans="1:10" x14ac:dyDescent="0.2">
      <c r="B20" s="1"/>
    </row>
    <row r="21" spans="1:10" x14ac:dyDescent="0.2">
      <c r="B21" s="1"/>
    </row>
    <row r="22" spans="1:10" x14ac:dyDescent="0.2">
      <c r="B22" s="1"/>
    </row>
    <row r="23" spans="1:10" x14ac:dyDescent="0.2">
      <c r="B23" s="1"/>
    </row>
    <row r="24" spans="1:10" x14ac:dyDescent="0.2">
      <c r="B24" s="1"/>
    </row>
  </sheetData>
  <mergeCells count="1">
    <mergeCell ref="H5:J5"/>
  </mergeCells>
  <pageMargins left="0.51181102362204722" right="0.51181102362204722" top="0.78740157480314965" bottom="0.78740157480314965" header="0.31496062992125984" footer="0.31496062992125984"/>
  <pageSetup paperSize="9" scale="86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R15"/>
  <sheetViews>
    <sheetView zoomScale="90" zoomScaleNormal="90" workbookViewId="0">
      <selection activeCell="Z1" sqref="Z1:AA1048576"/>
    </sheetView>
  </sheetViews>
  <sheetFormatPr baseColWidth="10" defaultRowHeight="15" x14ac:dyDescent="0.2"/>
  <cols>
    <col min="1" max="1" width="21.5" customWidth="1"/>
    <col min="2" max="2" width="7.83203125" customWidth="1"/>
    <col min="3" max="3" width="2.33203125" customWidth="1"/>
    <col min="4" max="5" width="7.83203125" customWidth="1"/>
    <col min="6" max="6" width="2.33203125" customWidth="1"/>
    <col min="7" max="8" width="7.83203125" customWidth="1"/>
    <col min="9" max="9" width="2.33203125" customWidth="1"/>
    <col min="10" max="11" width="7.83203125" customWidth="1"/>
    <col min="12" max="12" width="2.33203125" customWidth="1"/>
    <col min="13" max="14" width="7.83203125" customWidth="1"/>
    <col min="15" max="15" width="2.33203125" customWidth="1"/>
    <col min="16" max="17" width="7.83203125" customWidth="1"/>
    <col min="18" max="18" width="2.33203125" customWidth="1"/>
    <col min="19" max="20" width="7.83203125" customWidth="1"/>
    <col min="21" max="21" width="2.33203125" customWidth="1"/>
    <col min="22" max="23" width="7.83203125" customWidth="1"/>
    <col min="24" max="24" width="2.33203125" customWidth="1"/>
    <col min="25" max="25" width="7.83203125" customWidth="1"/>
    <col min="26" max="27" width="6.5" customWidth="1"/>
    <col min="28" max="42" width="5.83203125" customWidth="1"/>
  </cols>
  <sheetData>
    <row r="2" spans="1:44" ht="57.75" customHeight="1" thickBot="1" x14ac:dyDescent="0.25"/>
    <row r="3" spans="1:44" ht="30" customHeight="1" thickBot="1" x14ac:dyDescent="0.4">
      <c r="A3" s="3" t="s">
        <v>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/>
    </row>
    <row r="4" spans="1:44" ht="5.25" customHeight="1" thickBot="1" x14ac:dyDescent="0.25"/>
    <row r="5" spans="1:44" s="37" customFormat="1" ht="52.5" customHeight="1" x14ac:dyDescent="0.2">
      <c r="A5" s="38"/>
      <c r="B5" s="99" t="str">
        <f>Aktive1</f>
        <v>Mannschaft A</v>
      </c>
      <c r="C5" s="100"/>
      <c r="D5" s="101"/>
      <c r="E5" s="102" t="str">
        <f>Aktive2</f>
        <v>Mannschaft B</v>
      </c>
      <c r="F5" s="103"/>
      <c r="G5" s="104"/>
      <c r="H5" s="102" t="str">
        <f>Aktive3</f>
        <v>Mannschaft C</v>
      </c>
      <c r="I5" s="103"/>
      <c r="J5" s="104"/>
      <c r="K5" s="102" t="str">
        <f>Aktive4</f>
        <v>Mannschaft D</v>
      </c>
      <c r="L5" s="103"/>
      <c r="M5" s="104"/>
      <c r="N5" s="102" t="str">
        <f>Aktive5</f>
        <v>Mannschaft E</v>
      </c>
      <c r="O5" s="103"/>
      <c r="P5" s="104"/>
      <c r="Q5" s="96" t="str">
        <f>Senioren1</f>
        <v>Senioren A</v>
      </c>
      <c r="R5" s="97"/>
      <c r="S5" s="98"/>
      <c r="T5" s="96" t="str">
        <f>Senioren2</f>
        <v>Senioren B</v>
      </c>
      <c r="U5" s="97"/>
      <c r="V5" s="98"/>
      <c r="W5" s="96" t="str">
        <f>Senioren3</f>
        <v>Senioren C</v>
      </c>
      <c r="X5" s="97"/>
      <c r="Y5" s="98"/>
      <c r="AB5" s="61" t="s">
        <v>35</v>
      </c>
      <c r="AC5" s="62"/>
      <c r="AD5" s="62"/>
      <c r="AE5" s="61" t="s">
        <v>36</v>
      </c>
      <c r="AF5" s="62"/>
      <c r="AG5" s="62"/>
      <c r="AH5" s="62"/>
      <c r="AI5" s="62"/>
      <c r="AJ5" s="63"/>
      <c r="AK5" s="61" t="s">
        <v>37</v>
      </c>
      <c r="AL5" s="63"/>
      <c r="AM5" s="62"/>
      <c r="AN5" s="62"/>
      <c r="AO5" s="62"/>
      <c r="AP5" s="63"/>
    </row>
    <row r="6" spans="1:44" s="37" customFormat="1" ht="52.5" customHeight="1" x14ac:dyDescent="0.2">
      <c r="A6" s="50" t="str">
        <f>Aktive1</f>
        <v>Mannschaft A</v>
      </c>
      <c r="B6" s="51"/>
      <c r="C6" s="52"/>
      <c r="D6" s="53"/>
      <c r="E6" s="54">
        <f>Zeitplan!H$6</f>
        <v>1</v>
      </c>
      <c r="F6" s="55" t="s">
        <v>15</v>
      </c>
      <c r="G6" s="56">
        <f>Zeitplan!J$6</f>
        <v>1</v>
      </c>
      <c r="H6" s="54">
        <f>Zeitplan!H$12</f>
        <v>1</v>
      </c>
      <c r="I6" s="55" t="s">
        <v>15</v>
      </c>
      <c r="J6" s="56">
        <f>Zeitplan!J$12</f>
        <v>1</v>
      </c>
      <c r="K6" s="54">
        <f>Zeitplan!H$15</f>
        <v>1</v>
      </c>
      <c r="L6" s="55" t="s">
        <v>15</v>
      </c>
      <c r="M6" s="56">
        <f>Zeitplan!J$15</f>
        <v>1</v>
      </c>
      <c r="N6" s="54">
        <f>Zeitplan!H$8</f>
        <v>1</v>
      </c>
      <c r="O6" s="55" t="s">
        <v>15</v>
      </c>
      <c r="P6" s="56">
        <f>Zeitplan!J$8</f>
        <v>1</v>
      </c>
      <c r="Q6" s="51"/>
      <c r="R6" s="52"/>
      <c r="S6" s="53"/>
      <c r="T6" s="51"/>
      <c r="U6" s="52"/>
      <c r="V6" s="53"/>
      <c r="W6" s="51"/>
      <c r="X6" s="52"/>
      <c r="Y6" s="53"/>
      <c r="AB6" s="71">
        <f>SUM(D6:D13)</f>
        <v>4</v>
      </c>
      <c r="AC6" s="64" t="s">
        <v>15</v>
      </c>
      <c r="AD6" s="64">
        <f>SUM(B6:B13)</f>
        <v>4</v>
      </c>
      <c r="AE6" s="65" t="str">
        <f>IF(B6=""," ",IF(B6=" "," ",IF(B6=D6,1,IF(B6&gt;D6,2,0))))</f>
        <v xml:space="preserve"> </v>
      </c>
      <c r="AF6" s="66">
        <f>IF(E6=""," ",IF(E6=" "," ",IF(E6=G6,1,IF(E6&gt;G6,2,0))))</f>
        <v>1</v>
      </c>
      <c r="AG6" s="66">
        <f>IF(H6=""," ",IF(H6=" "," ",IF(H6=J6,1,IF(H6&gt;J6,2,0))))</f>
        <v>1</v>
      </c>
      <c r="AH6" s="66">
        <f>IF(K6=""," ",IF(K6=" "," ",IF(K6=M6,1,IF(K6&gt;M6,2,0))))</f>
        <v>1</v>
      </c>
      <c r="AI6" s="66">
        <f>IF(N6=""," ",IF(N6=" "," ",IF(N6=P6,1,IF(N6&gt;P6,2,0))))</f>
        <v>1</v>
      </c>
      <c r="AJ6" s="67">
        <f>SUM(AE6:AI6)</f>
        <v>4</v>
      </c>
      <c r="AK6" s="65" t="str">
        <f>IF(B6=""," ",IF(B6=" "," ",IF(B6=D6,1,IF(B6&lt;D6,2,0))))</f>
        <v xml:space="preserve"> </v>
      </c>
      <c r="AL6" s="66">
        <f>IF(E6=""," ",IF(E6=" "," ",IF(E6=G6,1,IF(E6&lt;G6,2,0))))</f>
        <v>1</v>
      </c>
      <c r="AM6" s="66">
        <f>IF(H6=""," ",IF(H6=" "," ",IF(H6=J6,1,IF(H6&lt;J6,2,0))))</f>
        <v>1</v>
      </c>
      <c r="AN6" s="66">
        <f>IF(K6=""," ",IF(K6=" "," ",IF(K6=M6,1,IF(K6&lt;M6,2,0))))</f>
        <v>1</v>
      </c>
      <c r="AO6" s="66">
        <f>IF(N6=""," ",IF(N6=" "," ",IF(N6=P6,1,IF(N6&lt;P6,2,0))))</f>
        <v>1</v>
      </c>
      <c r="AP6" s="67">
        <f>SUM(AK6:AO6)</f>
        <v>4</v>
      </c>
      <c r="AQ6" s="66">
        <f>$AJ6*10000+$AB6*100-ROW()</f>
        <v>40394</v>
      </c>
      <c r="AR6" s="66"/>
    </row>
    <row r="7" spans="1:44" s="37" customFormat="1" ht="52.5" customHeight="1" x14ac:dyDescent="0.2">
      <c r="A7" s="50" t="str">
        <f>Aktive2</f>
        <v>Mannschaft B</v>
      </c>
      <c r="B7" s="54">
        <f>G6</f>
        <v>1</v>
      </c>
      <c r="C7" s="55" t="s">
        <v>15</v>
      </c>
      <c r="D7" s="56">
        <f>E6</f>
        <v>1</v>
      </c>
      <c r="E7" s="57"/>
      <c r="F7" s="57"/>
      <c r="G7" s="58"/>
      <c r="H7" s="54">
        <f>Zeitplan!H$10</f>
        <v>1</v>
      </c>
      <c r="I7" s="55" t="s">
        <v>15</v>
      </c>
      <c r="J7" s="56">
        <f>Zeitplan!J$10</f>
        <v>1</v>
      </c>
      <c r="K7" s="54">
        <f>Zeitplan!H$18</f>
        <v>1</v>
      </c>
      <c r="L7" s="55" t="s">
        <v>15</v>
      </c>
      <c r="M7" s="56">
        <f>Zeitplan!J$18</f>
        <v>1</v>
      </c>
      <c r="N7" s="54">
        <f>Zeitplan!H$13</f>
        <v>1</v>
      </c>
      <c r="O7" s="55" t="s">
        <v>15</v>
      </c>
      <c r="P7" s="56">
        <f>Zeitplan!J$13</f>
        <v>1</v>
      </c>
      <c r="Q7" s="51"/>
      <c r="R7" s="52"/>
      <c r="S7" s="53"/>
      <c r="T7" s="51"/>
      <c r="U7" s="52"/>
      <c r="V7" s="53"/>
      <c r="W7" s="51"/>
      <c r="X7" s="52"/>
      <c r="Y7" s="53"/>
      <c r="AB7" s="71">
        <f>SUM(G6:G13)</f>
        <v>4</v>
      </c>
      <c r="AC7" s="64" t="s">
        <v>15</v>
      </c>
      <c r="AD7" s="72">
        <f>SUM(E6:E13)</f>
        <v>4</v>
      </c>
      <c r="AE7" s="65">
        <f>IF(B7=""," ",IF(B7=" "," ",IF(B7=D7,1,IF(B7&gt;D7,2,0))))</f>
        <v>1</v>
      </c>
      <c r="AF7" s="66" t="str">
        <f>IF(E7=""," ",IF(E7=" "," ",IF(E7=G7,1,IF(E7&gt;G7,2,0))))</f>
        <v xml:space="preserve"> </v>
      </c>
      <c r="AG7" s="66">
        <f>IF(H7=""," ",IF(H7=" "," ",IF(H7=J7,1,IF(H7&gt;J7,2,0))))</f>
        <v>1</v>
      </c>
      <c r="AH7" s="66">
        <f>IF(K7=""," ",IF(K7=" "," ",IF(K7=M7,1,IF(K7&gt;M7,2,0))))</f>
        <v>1</v>
      </c>
      <c r="AI7" s="66">
        <f>IF(N7=""," ",IF(N7=" "," ",IF(N7=P7,1,IF(N7&gt;P7,2,0))))</f>
        <v>1</v>
      </c>
      <c r="AJ7" s="67">
        <f t="shared" ref="AJ7:AJ10" si="0">SUM(AE7:AI7)</f>
        <v>4</v>
      </c>
      <c r="AK7" s="65">
        <f t="shared" ref="AK7:AK10" si="1">IF(B7=""," ",IF(B7=" "," ",IF(B7=D7,1,IF(B7&lt;D7,2,0))))</f>
        <v>1</v>
      </c>
      <c r="AL7" s="66" t="str">
        <f>IF(E7=""," ",IF(E7=" "," ",IF(E7=G7,1,IF(E7&lt;G7,2,0))))</f>
        <v xml:space="preserve"> </v>
      </c>
      <c r="AM7" s="66">
        <f>IF(H7=""," ",IF(H7=" "," ",IF(H7=J7,1,IF(H7&lt;J7,2,0))))</f>
        <v>1</v>
      </c>
      <c r="AN7" s="66">
        <f>IF(K7=""," ",IF(K7=" "," ",IF(K7=M7,1,IF(K7&lt;M7,2,0))))</f>
        <v>1</v>
      </c>
      <c r="AO7" s="66">
        <f>IF(N7=""," ",IF(N7=" "," ",IF(N7=P7,1,IF(N7&lt;P7,2,0))))</f>
        <v>1</v>
      </c>
      <c r="AP7" s="67">
        <f t="shared" ref="AP7:AP10" si="2">SUM(AK7:AO7)</f>
        <v>4</v>
      </c>
      <c r="AQ7" s="66">
        <f t="shared" ref="AQ7:AQ10" si="3">$AJ7*10000+$AB7*100-ROW()</f>
        <v>40393</v>
      </c>
      <c r="AR7" s="66"/>
    </row>
    <row r="8" spans="1:44" s="37" customFormat="1" ht="52.5" customHeight="1" x14ac:dyDescent="0.2">
      <c r="A8" s="39" t="str">
        <f>Aktive3</f>
        <v>Mannschaft C</v>
      </c>
      <c r="B8" s="54">
        <f>J6</f>
        <v>1</v>
      </c>
      <c r="C8" s="55" t="s">
        <v>15</v>
      </c>
      <c r="D8" s="56">
        <f>H6</f>
        <v>1</v>
      </c>
      <c r="E8" s="54">
        <f>J7</f>
        <v>1</v>
      </c>
      <c r="F8" s="55" t="s">
        <v>15</v>
      </c>
      <c r="G8" s="56">
        <f>H7</f>
        <v>1</v>
      </c>
      <c r="H8" s="60"/>
      <c r="I8" s="57"/>
      <c r="J8" s="58"/>
      <c r="K8" s="54">
        <f>Zeitplan!H$7</f>
        <v>1</v>
      </c>
      <c r="L8" s="55" t="s">
        <v>15</v>
      </c>
      <c r="M8" s="56">
        <f>Zeitplan!J$7</f>
        <v>1</v>
      </c>
      <c r="N8" s="54">
        <f>Zeitplan!H$16</f>
        <v>1</v>
      </c>
      <c r="O8" s="55" t="s">
        <v>15</v>
      </c>
      <c r="P8" s="56">
        <f>Zeitplan!J$16</f>
        <v>1</v>
      </c>
      <c r="Q8" s="51"/>
      <c r="R8" s="52"/>
      <c r="S8" s="53"/>
      <c r="T8" s="51"/>
      <c r="U8" s="52"/>
      <c r="V8" s="53"/>
      <c r="W8" s="51"/>
      <c r="X8" s="52"/>
      <c r="Y8" s="53"/>
      <c r="AB8" s="71">
        <f>SUM(J6:J13)</f>
        <v>4</v>
      </c>
      <c r="AC8" s="64" t="s">
        <v>15</v>
      </c>
      <c r="AD8" s="72">
        <f>SUM(H6:H13)</f>
        <v>4</v>
      </c>
      <c r="AE8" s="65">
        <f>IF(B8=""," ",IF(B8=" "," ",IF(B8=D8,1,IF(B8&gt;D8,2,0))))</f>
        <v>1</v>
      </c>
      <c r="AF8" s="66">
        <f>IF(E8=""," ",IF(E8=" "," ",IF(E8=G8,1,IF(E8&gt;G8,2,0))))</f>
        <v>1</v>
      </c>
      <c r="AG8" s="66" t="str">
        <f>IF(H8=""," ",IF(H8=" "," ",IF(H8=J8,1,IF(H8&gt;J8,2,0))))</f>
        <v xml:space="preserve"> </v>
      </c>
      <c r="AH8" s="66">
        <f>IF(K8=""," ",IF(K8=" "," ",IF(K8=M8,1,IF(K8&gt;M8,2,0))))</f>
        <v>1</v>
      </c>
      <c r="AI8" s="66">
        <f>IF(N8=""," ",IF(N8=" "," ",IF(N8=P8,1,IF(N8&gt;P8,2,0))))</f>
        <v>1</v>
      </c>
      <c r="AJ8" s="67">
        <f t="shared" si="0"/>
        <v>4</v>
      </c>
      <c r="AK8" s="65">
        <f t="shared" si="1"/>
        <v>1</v>
      </c>
      <c r="AL8" s="66">
        <f>IF(E8=""," ",IF(E8=" "," ",IF(E8=G8,1,IF(E8&lt;G8,2,0))))</f>
        <v>1</v>
      </c>
      <c r="AM8" s="66" t="str">
        <f>IF(H8=""," ",IF(H8=" "," ",IF(H8=J8,1,IF(H8&lt;J8,2,0))))</f>
        <v xml:space="preserve"> </v>
      </c>
      <c r="AN8" s="66">
        <f>IF(K8=""," ",IF(K8=" "," ",IF(K8=M8,1,IF(K8&lt;M8,2,0))))</f>
        <v>1</v>
      </c>
      <c r="AO8" s="66">
        <f>IF(N8=""," ",IF(N8=" "," ",IF(N8=P8,1,IF(N8&lt;P8,2,0))))</f>
        <v>1</v>
      </c>
      <c r="AP8" s="67">
        <f t="shared" si="2"/>
        <v>4</v>
      </c>
      <c r="AQ8" s="66">
        <f t="shared" si="3"/>
        <v>40392</v>
      </c>
      <c r="AR8" s="66"/>
    </row>
    <row r="9" spans="1:44" s="37" customFormat="1" ht="52.5" customHeight="1" x14ac:dyDescent="0.2">
      <c r="A9" s="39" t="str">
        <f>Aktive4</f>
        <v>Mannschaft D</v>
      </c>
      <c r="B9" s="54">
        <f>M6</f>
        <v>1</v>
      </c>
      <c r="C9" s="59" t="s">
        <v>15</v>
      </c>
      <c r="D9" s="56">
        <f>K6</f>
        <v>1</v>
      </c>
      <c r="E9" s="54">
        <f>M7</f>
        <v>1</v>
      </c>
      <c r="F9" s="55" t="s">
        <v>15</v>
      </c>
      <c r="G9" s="56">
        <f>K7</f>
        <v>1</v>
      </c>
      <c r="H9" s="54">
        <f>M8</f>
        <v>1</v>
      </c>
      <c r="I9" s="55" t="s">
        <v>15</v>
      </c>
      <c r="J9" s="56">
        <f>K8</f>
        <v>1</v>
      </c>
      <c r="K9" s="60"/>
      <c r="L9" s="57"/>
      <c r="M9" s="58"/>
      <c r="N9" s="54">
        <f>Zeitplan!H$11</f>
        <v>1</v>
      </c>
      <c r="O9" s="55" t="s">
        <v>15</v>
      </c>
      <c r="P9" s="56">
        <f>Zeitplan!J$11</f>
        <v>1</v>
      </c>
      <c r="Q9" s="51"/>
      <c r="R9" s="52"/>
      <c r="S9" s="53"/>
      <c r="T9" s="51"/>
      <c r="U9" s="52"/>
      <c r="V9" s="53"/>
      <c r="W9" s="51"/>
      <c r="X9" s="52"/>
      <c r="Y9" s="53"/>
      <c r="AB9" s="71">
        <f>SUM(M6:M13)</f>
        <v>4</v>
      </c>
      <c r="AC9" s="64" t="s">
        <v>15</v>
      </c>
      <c r="AD9" s="72">
        <f>SUM(K6:K13)</f>
        <v>4</v>
      </c>
      <c r="AE9" s="65">
        <f>IF(B9=""," ",IF(B9=" "," ",IF(B9=D9,1,IF(B9&gt;D9,2,0))))</f>
        <v>1</v>
      </c>
      <c r="AF9" s="66">
        <f>IF(E9=""," ",IF(E9=" "," ",IF(E9=G9,1,IF(E9&gt;G9,2,0))))</f>
        <v>1</v>
      </c>
      <c r="AG9" s="66">
        <f>IF(H9=""," ",IF(H9=" "," ",IF(H9=J9,1,IF(H9&gt;J9,2,0))))</f>
        <v>1</v>
      </c>
      <c r="AH9" s="66" t="str">
        <f>IF(K9=""," ",IF(K9=" "," ",IF(K9=M9,1,IF(K9&gt;M9,2,0))))</f>
        <v xml:space="preserve"> </v>
      </c>
      <c r="AI9" s="66">
        <f>IF(N9=""," ",IF(N9=" "," ",IF(N9=P9,1,IF(N9&gt;P9,2,0))))</f>
        <v>1</v>
      </c>
      <c r="AJ9" s="67">
        <f t="shared" si="0"/>
        <v>4</v>
      </c>
      <c r="AK9" s="65">
        <f t="shared" si="1"/>
        <v>1</v>
      </c>
      <c r="AL9" s="66">
        <f>IF(E9=""," ",IF(E9=" "," ",IF(E9=G9,1,IF(E9&lt;G9,2,0))))</f>
        <v>1</v>
      </c>
      <c r="AM9" s="66">
        <f>IF(H9=""," ",IF(H9=" "," ",IF(H9=J9,1,IF(H9&lt;J9,2,0))))</f>
        <v>1</v>
      </c>
      <c r="AN9" s="66" t="str">
        <f>IF(K9=""," ",IF(K9=" "," ",IF(K9=M9,1,IF(K9&lt;M9,2,0))))</f>
        <v xml:space="preserve"> </v>
      </c>
      <c r="AO9" s="66">
        <f>IF(N9=""," ",IF(N9=" "," ",IF(N9=P9,1,IF(N9&lt;P9,2,0))))</f>
        <v>1</v>
      </c>
      <c r="AP9" s="67">
        <f t="shared" si="2"/>
        <v>4</v>
      </c>
      <c r="AQ9" s="66">
        <f t="shared" si="3"/>
        <v>40391</v>
      </c>
      <c r="AR9" s="66"/>
    </row>
    <row r="10" spans="1:44" s="37" customFormat="1" ht="52.5" customHeight="1" x14ac:dyDescent="0.2">
      <c r="A10" s="39" t="str">
        <f>Aktive5</f>
        <v>Mannschaft E</v>
      </c>
      <c r="B10" s="54">
        <f>P6</f>
        <v>1</v>
      </c>
      <c r="C10" s="55" t="s">
        <v>15</v>
      </c>
      <c r="D10" s="56">
        <f>N6</f>
        <v>1</v>
      </c>
      <c r="E10" s="54">
        <f>P7</f>
        <v>1</v>
      </c>
      <c r="F10" s="55" t="s">
        <v>15</v>
      </c>
      <c r="G10" s="56">
        <f>N7</f>
        <v>1</v>
      </c>
      <c r="H10" s="54">
        <f>P8</f>
        <v>1</v>
      </c>
      <c r="I10" s="55" t="s">
        <v>15</v>
      </c>
      <c r="J10" s="56">
        <f>N8</f>
        <v>1</v>
      </c>
      <c r="K10" s="54">
        <f>P9</f>
        <v>1</v>
      </c>
      <c r="L10" s="55" t="s">
        <v>15</v>
      </c>
      <c r="M10" s="56">
        <f>N9</f>
        <v>1</v>
      </c>
      <c r="N10" s="60"/>
      <c r="O10" s="57"/>
      <c r="P10" s="58"/>
      <c r="Q10" s="51"/>
      <c r="R10" s="52"/>
      <c r="S10" s="53"/>
      <c r="T10" s="51"/>
      <c r="U10" s="52"/>
      <c r="V10" s="53"/>
      <c r="W10" s="51"/>
      <c r="X10" s="52"/>
      <c r="Y10" s="53"/>
      <c r="AB10" s="73">
        <f>SUM(P6:P13)</f>
        <v>4</v>
      </c>
      <c r="AC10" s="68" t="s">
        <v>15</v>
      </c>
      <c r="AD10" s="74">
        <f>SUM(N6:N13)</f>
        <v>4</v>
      </c>
      <c r="AE10" s="69">
        <f>IF(B10=""," ",IF(B10=" "," ",IF(B10=D10,1,IF(B10&gt;D10,2,0))))</f>
        <v>1</v>
      </c>
      <c r="AF10" s="69">
        <f>IF(E10=""," ",IF(E10=" "," ",IF(E10=G10,1,IF(E10&gt;G10,2,0))))</f>
        <v>1</v>
      </c>
      <c r="AG10" s="69">
        <f>IF(H10=""," ",IF(H10=" "," ",IF(H10=J10,1,IF(H10&gt;J10,2,0))))</f>
        <v>1</v>
      </c>
      <c r="AH10" s="69">
        <f>IF(K10=""," ",IF(K10=" "," ",IF(K10=M10,1,IF(K10&gt;M10,2,0))))</f>
        <v>1</v>
      </c>
      <c r="AI10" s="69" t="str">
        <f>IF(N10=""," ",IF(N10=" "," ",IF(N10=P10,1,IF(N10&gt;P10,2,0))))</f>
        <v xml:space="preserve"> </v>
      </c>
      <c r="AJ10" s="70">
        <f t="shared" si="0"/>
        <v>4</v>
      </c>
      <c r="AK10" s="69">
        <f t="shared" si="1"/>
        <v>1</v>
      </c>
      <c r="AL10" s="69">
        <f>IF(E10=""," ",IF(E10=" "," ",IF(E10=G10,1,IF(E10&lt;G10,2,0))))</f>
        <v>1</v>
      </c>
      <c r="AM10" s="69">
        <f>IF(H10=""," ",IF(H10=" "," ",IF(H10=J10,1,IF(H10&lt;J10,2,0))))</f>
        <v>1</v>
      </c>
      <c r="AN10" s="69">
        <f>IF(K10=""," ",IF(K10=" "," ",IF(K10=M10,1,IF(K10&lt;M10,2,0))))</f>
        <v>1</v>
      </c>
      <c r="AO10" s="69" t="str">
        <f>IF(N10=""," ",IF(N10=" "," ",IF(N10=P10,1,IF(N10&lt;P10,2,0))))</f>
        <v xml:space="preserve"> </v>
      </c>
      <c r="AP10" s="70">
        <f t="shared" si="2"/>
        <v>4</v>
      </c>
      <c r="AQ10" s="66">
        <f t="shared" si="3"/>
        <v>40390</v>
      </c>
      <c r="AR10" s="66"/>
    </row>
    <row r="11" spans="1:44" s="37" customFormat="1" ht="52.5" customHeight="1" x14ac:dyDescent="0.2">
      <c r="A11" s="46" t="str">
        <f>Senioren1</f>
        <v>Senioren A</v>
      </c>
      <c r="B11" s="51"/>
      <c r="C11" s="52"/>
      <c r="D11" s="53"/>
      <c r="E11" s="51"/>
      <c r="F11" s="52"/>
      <c r="G11" s="53"/>
      <c r="H11" s="51"/>
      <c r="I11" s="52"/>
      <c r="J11" s="53"/>
      <c r="K11" s="51"/>
      <c r="L11" s="52"/>
      <c r="M11" s="53"/>
      <c r="N11" s="51"/>
      <c r="O11" s="52"/>
      <c r="P11" s="53"/>
      <c r="Q11" s="60"/>
      <c r="R11" s="57"/>
      <c r="S11" s="58"/>
      <c r="T11" s="54">
        <f>Zeitplan!H$9</f>
        <v>1</v>
      </c>
      <c r="U11" s="55" t="str">
        <f>Zeitplan!I$9</f>
        <v>:</v>
      </c>
      <c r="V11" s="56">
        <f>Zeitplan!J$9</f>
        <v>1</v>
      </c>
      <c r="W11" s="54">
        <f>Zeitplan!H$17</f>
        <v>1</v>
      </c>
      <c r="X11" s="55" t="str">
        <f>Zeitplan!I$17</f>
        <v>:</v>
      </c>
      <c r="Y11" s="56">
        <f>Zeitplan!J$17</f>
        <v>1</v>
      </c>
      <c r="AB11" s="71">
        <f>SUM(S6:S13)</f>
        <v>2</v>
      </c>
      <c r="AC11" s="64" t="s">
        <v>15</v>
      </c>
      <c r="AD11" s="64">
        <f>SUM(Q6:Q13)</f>
        <v>2</v>
      </c>
      <c r="AE11" s="65" t="str">
        <f>IF(Q11=""," ",IF(Q11=" "," ",IF(Q11=S11,1,IF(Q11&gt;S11,2,0))))</f>
        <v xml:space="preserve"> </v>
      </c>
      <c r="AF11" s="66">
        <f>IF(T11=""," ",IF(T11=" "," ",IF(T11=V11,1,IF(T11&gt;V11,2,0))))</f>
        <v>1</v>
      </c>
      <c r="AG11" s="66">
        <f>IF(W11=""," ",IF(W11=" "," ",IF(W11=Y11,1,IF(W11&gt;Y11,2,0))))</f>
        <v>1</v>
      </c>
      <c r="AJ11" s="67">
        <f>SUM(AE11:AI11)</f>
        <v>2</v>
      </c>
      <c r="AK11" s="65" t="str">
        <f>IF(Q11=""," ",IF(Q11=" "," ",IF(Q11=S11,1,IF(Q11&lt;S11,2,0))))</f>
        <v xml:space="preserve"> </v>
      </c>
      <c r="AL11" s="66">
        <f>IF(T11=""," ",IF(T11=" "," ",IF(T11=V11,1,IF(T11&lt;V11,2,0))))</f>
        <v>1</v>
      </c>
      <c r="AM11" s="66">
        <f>IF(W11=""," ",IF(W11=" "," ",IF(W11=Y11,1,IF(W11&lt;Y11,2,0))))</f>
        <v>1</v>
      </c>
      <c r="AP11" s="67">
        <f>SUM(AK11:AO11)</f>
        <v>2</v>
      </c>
      <c r="AQ11" s="66"/>
      <c r="AR11" s="66">
        <f>$AJ11*10000+$AB11*100-ROW()</f>
        <v>20189</v>
      </c>
    </row>
    <row r="12" spans="1:44" s="37" customFormat="1" ht="52.5" customHeight="1" x14ac:dyDescent="0.2">
      <c r="A12" s="47" t="str">
        <f>Senioren2</f>
        <v>Senioren B</v>
      </c>
      <c r="B12" s="51"/>
      <c r="C12" s="52"/>
      <c r="D12" s="53"/>
      <c r="E12" s="51"/>
      <c r="F12" s="52"/>
      <c r="G12" s="53"/>
      <c r="H12" s="51"/>
      <c r="I12" s="52"/>
      <c r="J12" s="53"/>
      <c r="K12" s="51"/>
      <c r="L12" s="52"/>
      <c r="M12" s="53"/>
      <c r="N12" s="51"/>
      <c r="O12" s="52"/>
      <c r="P12" s="53"/>
      <c r="Q12" s="54">
        <f>V11</f>
        <v>1</v>
      </c>
      <c r="R12" s="55" t="s">
        <v>15</v>
      </c>
      <c r="S12" s="56">
        <f>T11</f>
        <v>1</v>
      </c>
      <c r="T12" s="51"/>
      <c r="U12" s="52"/>
      <c r="V12" s="53"/>
      <c r="W12" s="54">
        <f>Zeitplan!H$13</f>
        <v>1</v>
      </c>
      <c r="X12" s="55" t="str">
        <f>Zeitplan!I$13</f>
        <v>:</v>
      </c>
      <c r="Y12" s="56">
        <f>Zeitplan!J$13</f>
        <v>1</v>
      </c>
      <c r="AB12" s="71">
        <f>SUM(V6:V13)</f>
        <v>2</v>
      </c>
      <c r="AC12" s="64" t="s">
        <v>15</v>
      </c>
      <c r="AD12" s="72">
        <f>SUM(T6:T13)</f>
        <v>2</v>
      </c>
      <c r="AE12" s="65">
        <f>IF(Q12=""," ",IF(Q12=" "," ",IF(Q12=S12,1,IF(Q12&gt;S12,2,0))))</f>
        <v>1</v>
      </c>
      <c r="AF12" s="66" t="str">
        <f>IF(T12=""," ",IF(T12=" "," ",IF(T12=V12,1,IF(T12&gt;V12,2,0))))</f>
        <v xml:space="preserve"> </v>
      </c>
      <c r="AG12" s="66">
        <f>IF(W12=""," ",IF(W12=" "," ",IF(W12=Y12,1,IF(W12&gt;Y12,2,0))))</f>
        <v>1</v>
      </c>
      <c r="AJ12" s="67">
        <f t="shared" ref="AJ12:AJ13" si="4">SUM(AE12:AI12)</f>
        <v>2</v>
      </c>
      <c r="AK12" s="65">
        <f>IF(Q12=""," ",IF(Q12=" "," ",IF(Q12=S12,1,IF(Q12&lt;S12,2,0))))</f>
        <v>1</v>
      </c>
      <c r="AL12" s="66" t="str">
        <f t="shared" ref="AL12:AL13" si="5">IF(T12=""," ",IF(T12=" "," ",IF(T12=V12,1,IF(T12&lt;V12,2,0))))</f>
        <v xml:space="preserve"> </v>
      </c>
      <c r="AM12" s="66">
        <f t="shared" ref="AM12:AM13" si="6">IF(W12=""," ",IF(W12=" "," ",IF(W12=Y12,1,IF(W12&lt;Y12,2,0))))</f>
        <v>1</v>
      </c>
      <c r="AP12" s="67">
        <f>SUM(AK12:AO12)</f>
        <v>2</v>
      </c>
      <c r="AQ12" s="66"/>
      <c r="AR12" s="66">
        <f t="shared" ref="AR12:AR13" si="7">$AJ12*10000+$AB12*100-ROW()</f>
        <v>20188</v>
      </c>
    </row>
    <row r="13" spans="1:44" s="37" customFormat="1" ht="52.5" customHeight="1" thickBot="1" x14ac:dyDescent="0.25">
      <c r="A13" s="48" t="str">
        <f>Senioren3</f>
        <v>Senioren C</v>
      </c>
      <c r="B13" s="60"/>
      <c r="C13" s="57"/>
      <c r="D13" s="58"/>
      <c r="E13" s="60"/>
      <c r="F13" s="57"/>
      <c r="G13" s="58"/>
      <c r="H13" s="60"/>
      <c r="I13" s="57"/>
      <c r="J13" s="58"/>
      <c r="K13" s="60"/>
      <c r="L13" s="57"/>
      <c r="M13" s="58"/>
      <c r="N13" s="60"/>
      <c r="O13" s="57"/>
      <c r="P13" s="58"/>
      <c r="Q13" s="54">
        <f>Y11</f>
        <v>1</v>
      </c>
      <c r="R13" s="55" t="s">
        <v>15</v>
      </c>
      <c r="S13" s="56">
        <f>W11</f>
        <v>1</v>
      </c>
      <c r="T13" s="54">
        <f>Y12</f>
        <v>1</v>
      </c>
      <c r="U13" s="59" t="s">
        <v>15</v>
      </c>
      <c r="V13" s="56">
        <f>W12</f>
        <v>1</v>
      </c>
      <c r="W13" s="60"/>
      <c r="X13" s="57"/>
      <c r="Y13" s="58"/>
      <c r="AB13" s="73">
        <f>SUM(Y9:Y16)</f>
        <v>2</v>
      </c>
      <c r="AC13" s="68" t="s">
        <v>15</v>
      </c>
      <c r="AD13" s="74">
        <f>SUM(W6:W13)</f>
        <v>2</v>
      </c>
      <c r="AE13" s="69">
        <f>IF(Q13=""," ",IF(Q13=" "," ",IF(Q13=S13,1,IF(Q13&gt;S13,2,0))))</f>
        <v>1</v>
      </c>
      <c r="AF13" s="69">
        <f>IF(T13=""," ",IF(T13=" "," ",IF(T13=V13,1,IF(T13&gt;V13,2,0))))</f>
        <v>1</v>
      </c>
      <c r="AG13" s="69" t="str">
        <f>IF(W13=""," ",IF(W13=" "," ",IF(W13=Y13,1,IF(W13&gt;Y13,2,0))))</f>
        <v xml:space="preserve"> </v>
      </c>
      <c r="AH13" s="69"/>
      <c r="AI13" s="69"/>
      <c r="AJ13" s="70">
        <f t="shared" si="4"/>
        <v>2</v>
      </c>
      <c r="AK13" s="69">
        <f>IF(Q13=""," ",IF(Q13=" "," ",IF(Q13=S13,1,IF(Q13&lt;S13,2,0))))</f>
        <v>1</v>
      </c>
      <c r="AL13" s="69">
        <f t="shared" si="5"/>
        <v>1</v>
      </c>
      <c r="AM13" s="69" t="str">
        <f t="shared" si="6"/>
        <v xml:space="preserve"> </v>
      </c>
      <c r="AN13" s="69"/>
      <c r="AO13" s="69"/>
      <c r="AP13" s="70">
        <f>SUM(AK13:AO13)</f>
        <v>2</v>
      </c>
      <c r="AQ13" s="66"/>
      <c r="AR13" s="66">
        <f t="shared" si="7"/>
        <v>20187</v>
      </c>
    </row>
    <row r="14" spans="1:44" ht="7.5" customHeight="1" x14ac:dyDescent="0.2"/>
    <row r="15" spans="1:44" ht="26" x14ac:dyDescent="0.3">
      <c r="A15" s="6" t="str">
        <f>CONCATENATE("Die Spielzeit beträgt ",Admin!B10,"x",Admin!B9," Minuten")</f>
        <v>Die Spielzeit beträgt 2x10 Minuten</v>
      </c>
    </row>
  </sheetData>
  <mergeCells count="8">
    <mergeCell ref="T5:V5"/>
    <mergeCell ref="W5:Y5"/>
    <mergeCell ref="B5:D5"/>
    <mergeCell ref="E5:G5"/>
    <mergeCell ref="H5:J5"/>
    <mergeCell ref="K5:M5"/>
    <mergeCell ref="N5:P5"/>
    <mergeCell ref="Q5:S5"/>
  </mergeCells>
  <pageMargins left="0.31496062992125984" right="0.31496062992125984" top="0.78740157480314965" bottom="0.78740157480314965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EF5DC-5D33-5043-AD4E-642F0B223411}">
  <dimension ref="A2:D20"/>
  <sheetViews>
    <sheetView workbookViewId="0">
      <selection activeCell="D16" sqref="D16"/>
    </sheetView>
  </sheetViews>
  <sheetFormatPr baseColWidth="10" defaultRowHeight="15" x14ac:dyDescent="0.2"/>
  <cols>
    <col min="1" max="1" width="16.6640625" style="10" customWidth="1"/>
    <col min="2" max="2" width="30.6640625" style="10" customWidth="1"/>
    <col min="3" max="4" width="16.83203125" style="10" customWidth="1"/>
    <col min="7" max="7" width="10.83203125" customWidth="1"/>
  </cols>
  <sheetData>
    <row r="2" spans="1:4" ht="47" x14ac:dyDescent="0.2">
      <c r="A2" s="105" t="s">
        <v>47</v>
      </c>
      <c r="B2" s="105"/>
      <c r="C2" s="105"/>
      <c r="D2" s="105"/>
    </row>
    <row r="3" spans="1:4" ht="31" x14ac:dyDescent="0.35">
      <c r="B3" s="79"/>
      <c r="C3" s="80"/>
      <c r="D3" s="80"/>
    </row>
    <row r="5" spans="1:4" s="37" customFormat="1" ht="29" x14ac:dyDescent="0.2">
      <c r="A5" s="81" t="s">
        <v>18</v>
      </c>
      <c r="B5" s="82"/>
      <c r="C5" s="83"/>
      <c r="D5" s="83"/>
    </row>
    <row r="6" spans="1:4" s="37" customFormat="1" ht="26" x14ac:dyDescent="0.2">
      <c r="A6" s="84" t="s">
        <v>8</v>
      </c>
      <c r="B6" s="85" t="s">
        <v>48</v>
      </c>
      <c r="C6" s="85" t="s">
        <v>6</v>
      </c>
      <c r="D6" s="86" t="s">
        <v>7</v>
      </c>
    </row>
    <row r="7" spans="1:4" s="37" customFormat="1" ht="26" x14ac:dyDescent="0.2">
      <c r="A7" s="56">
        <v>1</v>
      </c>
      <c r="B7" s="87" t="str">
        <f>INDEX(Resultatübersicht!A:A,MATCH(LARGE(Resultatübersicht!$AQ:$AQ,ROW(Resultatübersicht!$A1)),Resultatübersicht!$AQ:$AQ,))</f>
        <v>Mannschaft A</v>
      </c>
      <c r="C7" s="88">
        <f>INDEX(Resultatübersicht!AB:AB,MATCH(LARGE(Resultatübersicht!$AQ:$AQ,ROW(Resultatübersicht!$A1)),Resultatübersicht!$AQ:$AQ,))</f>
        <v>4</v>
      </c>
      <c r="D7" s="54">
        <f>INDEX(Resultatübersicht!AJ:AJ,MATCH(LARGE(Resultatübersicht!$AQ:$AQ,ROW(Resultatübersicht!$A1)),Resultatübersicht!$AQ:$AQ,))</f>
        <v>4</v>
      </c>
    </row>
    <row r="8" spans="1:4" s="37" customFormat="1" ht="26" x14ac:dyDescent="0.2">
      <c r="A8" s="56">
        <v>2</v>
      </c>
      <c r="B8" s="87" t="str">
        <f>INDEX(Resultatübersicht!A:A,MATCH(LARGE(Resultatübersicht!$AQ:$AQ,ROW(Resultatübersicht!$A2)),Resultatübersicht!$AQ:$AQ,))</f>
        <v>Mannschaft B</v>
      </c>
      <c r="C8" s="88">
        <f>INDEX(Resultatübersicht!AB:AB,MATCH(LARGE(Resultatübersicht!$AQ:$AQ,ROW(Resultatübersicht!$A2)),Resultatübersicht!$AQ:$AQ,))</f>
        <v>4</v>
      </c>
      <c r="D8" s="54">
        <f>INDEX(Resultatübersicht!AJ:AJ,MATCH(LARGE(Resultatübersicht!$AQ:$AQ,ROW(Resultatübersicht!$A2)),Resultatübersicht!$AQ:$AQ,))</f>
        <v>4</v>
      </c>
    </row>
    <row r="9" spans="1:4" s="37" customFormat="1" ht="26" x14ac:dyDescent="0.2">
      <c r="A9" s="56">
        <v>3</v>
      </c>
      <c r="B9" s="87" t="str">
        <f>INDEX(Resultatübersicht!A:A,MATCH(LARGE(Resultatübersicht!$AQ:$AQ,ROW(Resultatübersicht!$A3)),Resultatübersicht!$AQ:$AQ,))</f>
        <v>Mannschaft C</v>
      </c>
      <c r="C9" s="88">
        <f>INDEX(Resultatübersicht!AB:AB,MATCH(LARGE(Resultatübersicht!$AQ:$AQ,ROW(Resultatübersicht!$A3)),Resultatübersicht!$AQ:$AQ,))</f>
        <v>4</v>
      </c>
      <c r="D9" s="54">
        <f>INDEX(Resultatübersicht!AJ:AJ,MATCH(LARGE(Resultatübersicht!$AQ:$AQ,ROW(Resultatübersicht!$A3)),Resultatübersicht!$AQ:$AQ,))</f>
        <v>4</v>
      </c>
    </row>
    <row r="10" spans="1:4" s="37" customFormat="1" ht="26" x14ac:dyDescent="0.2">
      <c r="A10" s="56">
        <v>4</v>
      </c>
      <c r="B10" s="87" t="str">
        <f>INDEX(Resultatübersicht!A:A,MATCH(LARGE(Resultatübersicht!$AQ:$AQ,ROW(Resultatübersicht!$A4)),Resultatübersicht!$AQ:$AQ,))</f>
        <v>Mannschaft D</v>
      </c>
      <c r="C10" s="88">
        <f>INDEX(Resultatübersicht!AB:AB,MATCH(LARGE(Resultatübersicht!$AQ:$AQ,ROW(Resultatübersicht!$A4)),Resultatübersicht!$AQ:$AQ,))</f>
        <v>4</v>
      </c>
      <c r="D10" s="54">
        <f>INDEX(Resultatübersicht!AJ:AJ,MATCH(LARGE(Resultatübersicht!$AQ:$AQ,ROW(Resultatübersicht!$A4)),Resultatübersicht!$AQ:$AQ,))</f>
        <v>4</v>
      </c>
    </row>
    <row r="11" spans="1:4" s="37" customFormat="1" ht="26" x14ac:dyDescent="0.2">
      <c r="A11" s="89">
        <v>5</v>
      </c>
      <c r="B11" s="90" t="str">
        <f>INDEX(Resultatübersicht!A:A,MATCH(LARGE(Resultatübersicht!$AQ:$AQ,ROW(Resultatübersicht!$A5)),Resultatübersicht!$AQ:$AQ,))</f>
        <v>Mannschaft E</v>
      </c>
      <c r="C11" s="91">
        <f>INDEX(Resultatübersicht!AB:AB,MATCH(LARGE(Resultatübersicht!$AQ:$AQ,ROW(Resultatübersicht!$A5)),Resultatübersicht!$AQ:$AQ,))</f>
        <v>4</v>
      </c>
      <c r="D11" s="92">
        <f>INDEX(Resultatübersicht!AJ:AJ,MATCH(LARGE(Resultatübersicht!$AQ:$AQ,ROW(Resultatübersicht!$A5)),Resultatübersicht!$AQ:$AQ,))</f>
        <v>4</v>
      </c>
    </row>
    <row r="12" spans="1:4" s="37" customFormat="1" ht="26" x14ac:dyDescent="0.2">
      <c r="A12" s="93"/>
      <c r="B12" s="93"/>
      <c r="C12" s="93"/>
      <c r="D12" s="93"/>
    </row>
    <row r="13" spans="1:4" s="37" customFormat="1" ht="29" x14ac:dyDescent="0.2">
      <c r="A13" s="81" t="s">
        <v>19</v>
      </c>
      <c r="B13" s="82"/>
      <c r="C13" s="83"/>
      <c r="D13" s="83"/>
    </row>
    <row r="14" spans="1:4" s="37" customFormat="1" ht="26" x14ac:dyDescent="0.2">
      <c r="A14" s="84" t="s">
        <v>8</v>
      </c>
      <c r="B14" s="85" t="s">
        <v>48</v>
      </c>
      <c r="C14" s="85" t="s">
        <v>6</v>
      </c>
      <c r="D14" s="86" t="s">
        <v>7</v>
      </c>
    </row>
    <row r="15" spans="1:4" s="37" customFormat="1" ht="26" x14ac:dyDescent="0.2">
      <c r="A15" s="56">
        <v>1</v>
      </c>
      <c r="B15" s="87" t="str">
        <f>INDEX(Resultatübersicht!A:A,MATCH(LARGE(Resultatübersicht!$AR:$AR,ROW(Resultatübersicht!$A1)),Resultatübersicht!$AR:$AR,))</f>
        <v>Senioren A</v>
      </c>
      <c r="C15" s="88">
        <f>INDEX(Resultatübersicht!AB:AB,MATCH(LARGE(Resultatübersicht!$AR:$AR,ROW(Resultatübersicht!$A1)),Resultatübersicht!$AR:$AR,))</f>
        <v>2</v>
      </c>
      <c r="D15" s="54">
        <f>INDEX(Resultatübersicht!AJ:AJ,MATCH(LARGE(Resultatübersicht!$AR:$AR,ROW(Resultatübersicht!$A1)),Resultatübersicht!$AR:$AR,))</f>
        <v>2</v>
      </c>
    </row>
    <row r="16" spans="1:4" s="37" customFormat="1" ht="26" x14ac:dyDescent="0.2">
      <c r="A16" s="56">
        <v>2</v>
      </c>
      <c r="B16" s="87" t="str">
        <f>INDEX(Resultatübersicht!A:A,MATCH(LARGE(Resultatübersicht!$AR:$AR,ROW(Resultatübersicht!$A2)),Resultatübersicht!$AR:$AR,))</f>
        <v>Senioren B</v>
      </c>
      <c r="C16" s="88">
        <f>INDEX(Resultatübersicht!AB:AB,MATCH(LARGE(Resultatübersicht!$AR:$AR,ROW(Resultatübersicht!$A2)),Resultatübersicht!$AR:$AR,))</f>
        <v>2</v>
      </c>
      <c r="D16" s="54">
        <f>INDEX(Resultatübersicht!AJ:AJ,MATCH(LARGE(Resultatübersicht!$AR:$AR,ROW(Resultatübersicht!$A2)),Resultatübersicht!$AR:$AR,))</f>
        <v>2</v>
      </c>
    </row>
    <row r="17" spans="1:4" s="37" customFormat="1" ht="26" x14ac:dyDescent="0.2">
      <c r="A17" s="56">
        <v>3</v>
      </c>
      <c r="B17" s="87" t="str">
        <f>INDEX(Resultatübersicht!A:A,MATCH(LARGE(Resultatübersicht!$AR:$AR,ROW(Resultatübersicht!$A3)),Resultatübersicht!$AR:$AR,))</f>
        <v>Senioren C</v>
      </c>
      <c r="C17" s="88">
        <f>INDEX(Resultatübersicht!AB:AB,MATCH(LARGE(Resultatübersicht!$AR:$AR,ROW(Resultatübersicht!$A3)),Resultatübersicht!$AR:$AR,))</f>
        <v>2</v>
      </c>
      <c r="D17" s="54">
        <f>INDEX(Resultatübersicht!AJ:AJ,MATCH(LARGE(Resultatübersicht!$AR:$AR,ROW(Resultatübersicht!$A3)),Resultatübersicht!$AR:$AR,))</f>
        <v>2</v>
      </c>
    </row>
    <row r="19" spans="1:4" ht="26" x14ac:dyDescent="0.3">
      <c r="A19" s="41"/>
      <c r="B19" s="41"/>
    </row>
    <row r="20" spans="1:4" ht="26" x14ac:dyDescent="0.3">
      <c r="A20" s="41"/>
      <c r="B20" s="41"/>
      <c r="C20" s="94"/>
      <c r="D20" s="94"/>
    </row>
  </sheetData>
  <mergeCells count="1">
    <mergeCell ref="A2:D2"/>
  </mergeCells>
  <pageMargins left="0.7" right="0.7" top="0.78740157499999996" bottom="0.78740157499999996" header="0.3" footer="0.3"/>
  <pageSetup paperSize="9" orientation="portrait" horizontalDpi="0" verticalDpi="0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A29"/>
  <sheetViews>
    <sheetView workbookViewId="0">
      <selection activeCell="Z24" sqref="Z24"/>
    </sheetView>
  </sheetViews>
  <sheetFormatPr baseColWidth="10" defaultRowHeight="15" x14ac:dyDescent="0.2"/>
  <cols>
    <col min="2" max="25" width="5.6640625" customWidth="1"/>
  </cols>
  <sheetData>
    <row r="3" spans="1:27" ht="24" x14ac:dyDescent="0.3">
      <c r="E3" s="7" t="str">
        <f>Titel</f>
        <v>Veranstaltung, 01.Jan.2019</v>
      </c>
    </row>
    <row r="5" spans="1:27" ht="21" x14ac:dyDescent="0.25">
      <c r="A5" s="15" t="s">
        <v>9</v>
      </c>
      <c r="B5" s="16"/>
      <c r="C5" s="16"/>
      <c r="D5" s="16"/>
      <c r="E5" s="16" t="s">
        <v>12</v>
      </c>
      <c r="F5" s="16"/>
      <c r="G5" s="16"/>
      <c r="H5" s="16"/>
      <c r="I5" s="16"/>
      <c r="J5" s="16"/>
      <c r="K5" s="16"/>
      <c r="L5" s="16"/>
      <c r="M5" s="16"/>
      <c r="N5" s="16" t="s">
        <v>13</v>
      </c>
      <c r="O5" s="16"/>
      <c r="P5" s="16"/>
      <c r="Q5" s="16"/>
      <c r="R5" s="16"/>
      <c r="S5" s="16"/>
      <c r="T5" s="16"/>
      <c r="U5" s="16" t="s">
        <v>14</v>
      </c>
      <c r="V5" s="16"/>
      <c r="W5" s="16"/>
      <c r="X5" s="16"/>
      <c r="Y5" s="16"/>
    </row>
    <row r="6" spans="1:27" ht="21" x14ac:dyDescent="0.25">
      <c r="A6" s="76">
        <f ca="1">INDIRECT(CONCATENATE("Zeitplan!B",_xlfn.SHEET()-4+5))</f>
        <v>0.54166666666666663</v>
      </c>
      <c r="B6" s="16"/>
      <c r="C6" s="16"/>
      <c r="D6" s="16"/>
      <c r="E6" s="77" t="str">
        <f ca="1">INDIRECT(CONCATENATE("Zeitplan!$C$",_xlfn.SHEET()-4+5))</f>
        <v>Mannschaft A</v>
      </c>
      <c r="F6" s="16"/>
      <c r="G6" s="16"/>
      <c r="H6" s="16"/>
      <c r="I6" s="16"/>
      <c r="J6" s="16"/>
      <c r="K6" s="16"/>
      <c r="L6" s="16"/>
      <c r="M6" s="16"/>
      <c r="N6" s="77" t="str">
        <f ca="1">INDIRECT(CONCATENATE("Zeitplan!$D$",_xlfn.SHEET()-4+5))</f>
        <v>Mannschaft B</v>
      </c>
      <c r="O6" s="16"/>
      <c r="P6" s="16"/>
      <c r="Q6" s="16"/>
      <c r="R6" s="16"/>
      <c r="S6" s="16"/>
      <c r="T6" s="16"/>
      <c r="U6" s="77" t="str">
        <f ca="1">INDIRECT(CONCATENATE("Zeitplan!$E$",_xlfn.SHEET()-4+5))</f>
        <v>Mannschaft E</v>
      </c>
      <c r="V6" s="16"/>
      <c r="W6" s="16"/>
      <c r="X6" s="16"/>
      <c r="Y6" s="16"/>
    </row>
    <row r="7" spans="1:27" ht="13" customHeight="1" x14ac:dyDescent="0.2">
      <c r="A7" s="10"/>
      <c r="D7" s="8"/>
    </row>
    <row r="8" spans="1:27" ht="13" customHeight="1" x14ac:dyDescent="0.2">
      <c r="A8" s="10"/>
      <c r="D8" s="8"/>
    </row>
    <row r="9" spans="1:27" ht="13" customHeight="1" x14ac:dyDescent="0.25">
      <c r="A9" s="10"/>
      <c r="D9" s="8"/>
      <c r="AA9" s="76"/>
    </row>
    <row r="10" spans="1:27" ht="20.25" customHeight="1" x14ac:dyDescent="0.25">
      <c r="A10" s="17" t="s">
        <v>2</v>
      </c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7" ht="20.25" customHeight="1" x14ac:dyDescent="0.2">
      <c r="A11" s="12"/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7" ht="20.25" customHeight="1" thickBot="1" x14ac:dyDescent="0.25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7" ht="21" x14ac:dyDescent="0.25">
      <c r="A13" s="32" t="s">
        <v>3</v>
      </c>
      <c r="B13" s="2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7" ht="20.25" customHeight="1" x14ac:dyDescent="0.2">
      <c r="A14" s="1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7" ht="20.25" customHeight="1" x14ac:dyDescent="0.2">
      <c r="A15" s="14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20" spans="1:25" ht="1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21" x14ac:dyDescent="0.25">
      <c r="A21" s="18"/>
      <c r="B21" s="18"/>
      <c r="C21" s="18"/>
      <c r="D21" s="77" t="str">
        <f ca="1">E6</f>
        <v>Mannschaft A</v>
      </c>
      <c r="E21" s="18"/>
      <c r="F21" s="18"/>
      <c r="G21" s="18"/>
      <c r="I21" s="77" t="str">
        <f ca="1">N6</f>
        <v>Mannschaft B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9" x14ac:dyDescent="0.25">
      <c r="A22" s="18" t="s">
        <v>10</v>
      </c>
      <c r="B22" s="18"/>
      <c r="C22" s="18"/>
      <c r="D22" s="18"/>
      <c r="E22" s="18"/>
      <c r="F22" s="18"/>
      <c r="H22" s="19" t="s">
        <v>15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9" x14ac:dyDescent="0.25">
      <c r="A23" s="18"/>
      <c r="B23" s="18"/>
      <c r="C23" s="18"/>
      <c r="D23" s="18"/>
      <c r="E23" s="18"/>
      <c r="F23" s="18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9" x14ac:dyDescent="0.25">
      <c r="A24" s="18" t="s">
        <v>11</v>
      </c>
      <c r="B24" s="18"/>
      <c r="C24" s="18"/>
      <c r="D24" s="18"/>
      <c r="E24" s="18"/>
      <c r="F24" s="18"/>
      <c r="H24" s="19" t="s">
        <v>15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9" x14ac:dyDescent="0.25">
      <c r="A26" s="20" t="s">
        <v>16</v>
      </c>
      <c r="B26" s="21"/>
      <c r="C26" s="21"/>
      <c r="D26" s="21"/>
      <c r="E26" s="21"/>
      <c r="F26" s="21"/>
      <c r="G26" s="22"/>
      <c r="H26" s="20" t="s">
        <v>12</v>
      </c>
      <c r="I26" s="21"/>
      <c r="J26" s="21"/>
      <c r="K26" s="21"/>
      <c r="L26" s="21"/>
      <c r="M26" s="21"/>
      <c r="N26" s="21"/>
      <c r="O26" s="21"/>
      <c r="P26" s="22"/>
      <c r="Q26" s="20" t="s">
        <v>13</v>
      </c>
      <c r="R26" s="21"/>
      <c r="S26" s="21"/>
      <c r="T26" s="29"/>
      <c r="U26" s="21"/>
      <c r="V26" s="21"/>
      <c r="W26" s="21"/>
      <c r="X26" s="21"/>
      <c r="Y26" s="22"/>
    </row>
    <row r="27" spans="1:25" ht="21" x14ac:dyDescent="0.25">
      <c r="A27" s="78" t="str">
        <f ca="1">U6</f>
        <v>Mannschaft E</v>
      </c>
      <c r="B27" s="30"/>
      <c r="C27" s="30"/>
      <c r="D27" s="30"/>
      <c r="E27" s="30"/>
      <c r="F27" s="30"/>
      <c r="G27" s="31"/>
      <c r="H27" s="78" t="str">
        <f ca="1">E6</f>
        <v>Mannschaft A</v>
      </c>
      <c r="I27" s="30"/>
      <c r="J27" s="30"/>
      <c r="K27" s="30"/>
      <c r="L27" s="30"/>
      <c r="M27" s="30"/>
      <c r="N27" s="30"/>
      <c r="O27" s="30"/>
      <c r="P27" s="31"/>
      <c r="Q27" s="78" t="str">
        <f ca="1">N6</f>
        <v>Mannschaft B</v>
      </c>
      <c r="R27" s="30"/>
      <c r="S27" s="30"/>
      <c r="T27" s="27"/>
      <c r="U27" s="30"/>
      <c r="V27" s="30"/>
      <c r="W27" s="30"/>
      <c r="X27" s="30"/>
      <c r="Y27" s="31"/>
    </row>
    <row r="28" spans="1:25" ht="18" customHeight="1" x14ac:dyDescent="0.25">
      <c r="A28" s="23"/>
      <c r="B28" s="24"/>
      <c r="C28" s="24"/>
      <c r="D28" s="24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4"/>
      <c r="P28" s="24"/>
      <c r="Q28" s="23"/>
      <c r="R28" s="24"/>
      <c r="S28" s="24"/>
      <c r="T28" s="24"/>
      <c r="U28" s="24"/>
      <c r="V28" s="24"/>
      <c r="W28" s="24"/>
      <c r="X28" s="24"/>
      <c r="Y28" s="25"/>
    </row>
    <row r="29" spans="1:25" ht="18" customHeight="1" x14ac:dyDescent="0.2">
      <c r="A29" s="26"/>
      <c r="B29" s="27"/>
      <c r="C29" s="27"/>
      <c r="D29" s="27"/>
      <c r="E29" s="27"/>
      <c r="F29" s="27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6"/>
      <c r="R29" s="27"/>
      <c r="S29" s="27"/>
      <c r="T29" s="27"/>
      <c r="U29" s="27"/>
      <c r="V29" s="27"/>
      <c r="W29" s="27"/>
      <c r="X29" s="27"/>
      <c r="Y29" s="28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A29"/>
  <sheetViews>
    <sheetView workbookViewId="0">
      <selection activeCell="U38" sqref="U38"/>
    </sheetView>
  </sheetViews>
  <sheetFormatPr baseColWidth="10" defaultRowHeight="15" x14ac:dyDescent="0.2"/>
  <cols>
    <col min="2" max="25" width="5.6640625" customWidth="1"/>
  </cols>
  <sheetData>
    <row r="3" spans="1:27" ht="24" x14ac:dyDescent="0.3">
      <c r="E3" s="7" t="str">
        <f>Titel</f>
        <v>Veranstaltung, 01.Jan.2019</v>
      </c>
    </row>
    <row r="5" spans="1:27" ht="21" x14ac:dyDescent="0.25">
      <c r="A5" s="15" t="s">
        <v>9</v>
      </c>
      <c r="B5" s="16"/>
      <c r="C5" s="16"/>
      <c r="D5" s="16"/>
      <c r="E5" s="16" t="s">
        <v>12</v>
      </c>
      <c r="F5" s="16"/>
      <c r="G5" s="16"/>
      <c r="H5" s="16"/>
      <c r="I5" s="16"/>
      <c r="J5" s="16"/>
      <c r="K5" s="16"/>
      <c r="L5" s="16"/>
      <c r="M5" s="16"/>
      <c r="N5" s="16" t="s">
        <v>13</v>
      </c>
      <c r="O5" s="16"/>
      <c r="P5" s="16"/>
      <c r="Q5" s="16"/>
      <c r="R5" s="16"/>
      <c r="S5" s="16"/>
      <c r="T5" s="16"/>
      <c r="U5" s="16" t="s">
        <v>14</v>
      </c>
      <c r="V5" s="16"/>
      <c r="W5" s="16"/>
      <c r="X5" s="16"/>
      <c r="Y5" s="16"/>
    </row>
    <row r="6" spans="1:27" ht="21" x14ac:dyDescent="0.25">
      <c r="A6" s="76">
        <f ca="1">INDIRECT(CONCATENATE("Zeitplan!B",_xlfn.SHEET()-4+5))</f>
        <v>0.55902777777777779</v>
      </c>
      <c r="B6" s="16"/>
      <c r="C6" s="16"/>
      <c r="D6" s="16"/>
      <c r="E6" s="77" t="str">
        <f ca="1">INDIRECT(CONCATENATE("Zeitplan!$C$",_xlfn.SHEET()-4+5))</f>
        <v>Mannschaft C</v>
      </c>
      <c r="F6" s="16"/>
      <c r="G6" s="16"/>
      <c r="H6" s="16"/>
      <c r="I6" s="16"/>
      <c r="J6" s="16"/>
      <c r="K6" s="16"/>
      <c r="L6" s="16"/>
      <c r="M6" s="16"/>
      <c r="N6" s="77" t="str">
        <f ca="1">INDIRECT(CONCATENATE("Zeitplan!$D$",_xlfn.SHEET()-4+5))</f>
        <v>Mannschaft D</v>
      </c>
      <c r="O6" s="16"/>
      <c r="P6" s="16"/>
      <c r="Q6" s="16"/>
      <c r="R6" s="16"/>
      <c r="S6" s="16"/>
      <c r="T6" s="16"/>
      <c r="U6" s="77" t="str">
        <f ca="1">INDIRECT(CONCATENATE("Zeitplan!$E$",_xlfn.SHEET()-4+5))</f>
        <v>Mannschaft B</v>
      </c>
      <c r="V6" s="16"/>
      <c r="W6" s="16"/>
      <c r="X6" s="16"/>
      <c r="Y6" s="16"/>
    </row>
    <row r="7" spans="1:27" ht="13" customHeight="1" x14ac:dyDescent="0.2">
      <c r="A7" s="10"/>
      <c r="D7" s="8"/>
    </row>
    <row r="8" spans="1:27" ht="13" customHeight="1" x14ac:dyDescent="0.2">
      <c r="A8" s="10"/>
      <c r="D8" s="8"/>
    </row>
    <row r="9" spans="1:27" ht="13" customHeight="1" x14ac:dyDescent="0.25">
      <c r="A9" s="10"/>
      <c r="D9" s="8"/>
      <c r="AA9" s="76"/>
    </row>
    <row r="10" spans="1:27" ht="20.25" customHeight="1" x14ac:dyDescent="0.25">
      <c r="A10" s="17" t="s">
        <v>2</v>
      </c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7" ht="20.25" customHeight="1" x14ac:dyDescent="0.2">
      <c r="A11" s="12"/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7" ht="20.25" customHeight="1" thickBot="1" x14ac:dyDescent="0.25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7" ht="21" x14ac:dyDescent="0.25">
      <c r="A13" s="32" t="s">
        <v>3</v>
      </c>
      <c r="B13" s="2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7" ht="20.25" customHeight="1" x14ac:dyDescent="0.2">
      <c r="A14" s="1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7" ht="20.25" customHeight="1" x14ac:dyDescent="0.2">
      <c r="A15" s="14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20" spans="1:25" ht="1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21" x14ac:dyDescent="0.25">
      <c r="A21" s="18"/>
      <c r="B21" s="18"/>
      <c r="C21" s="18"/>
      <c r="D21" s="77" t="str">
        <f ca="1">INDIRECT(CONCATENATE("Zeitplan!$C$",_xlfn.SHEET()-4+5))</f>
        <v>Mannschaft C</v>
      </c>
      <c r="E21" s="18"/>
      <c r="F21" s="18"/>
      <c r="G21" s="18"/>
      <c r="I21" s="77" t="str">
        <f ca="1">INDIRECT(CONCATENATE("Zeitplan!$D$",_xlfn.SHEET()-4+5))</f>
        <v>Mannschaft D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9" x14ac:dyDescent="0.25">
      <c r="A22" s="18" t="s">
        <v>10</v>
      </c>
      <c r="B22" s="18"/>
      <c r="C22" s="18"/>
      <c r="D22" s="18"/>
      <c r="E22" s="18"/>
      <c r="F22" s="18"/>
      <c r="H22" s="19" t="s">
        <v>15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9" x14ac:dyDescent="0.25">
      <c r="A23" s="18"/>
      <c r="B23" s="18"/>
      <c r="C23" s="18"/>
      <c r="D23" s="18"/>
      <c r="E23" s="18"/>
      <c r="F23" s="18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9" x14ac:dyDescent="0.25">
      <c r="A24" s="18" t="s">
        <v>11</v>
      </c>
      <c r="B24" s="18"/>
      <c r="C24" s="18"/>
      <c r="D24" s="18"/>
      <c r="E24" s="18"/>
      <c r="F24" s="18"/>
      <c r="H24" s="19" t="s">
        <v>15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9" x14ac:dyDescent="0.25">
      <c r="A26" s="20" t="s">
        <v>16</v>
      </c>
      <c r="B26" s="21"/>
      <c r="C26" s="21"/>
      <c r="D26" s="21"/>
      <c r="E26" s="21"/>
      <c r="F26" s="21"/>
      <c r="G26" s="22"/>
      <c r="H26" s="20" t="s">
        <v>12</v>
      </c>
      <c r="I26" s="21"/>
      <c r="J26" s="21"/>
      <c r="K26" s="21"/>
      <c r="L26" s="21"/>
      <c r="M26" s="21"/>
      <c r="N26" s="21"/>
      <c r="O26" s="21"/>
      <c r="P26" s="22"/>
      <c r="Q26" s="20" t="s">
        <v>13</v>
      </c>
      <c r="R26" s="21"/>
      <c r="S26" s="21"/>
      <c r="T26" s="29"/>
      <c r="U26" s="21"/>
      <c r="V26" s="21"/>
      <c r="W26" s="21"/>
      <c r="X26" s="21"/>
      <c r="Y26" s="22"/>
    </row>
    <row r="27" spans="1:25" ht="21" x14ac:dyDescent="0.25">
      <c r="A27" s="78" t="str">
        <f ca="1">INDIRECT(CONCATENATE("Zeitplan!$E$",_xlfn.SHEET()-4+5))</f>
        <v>Mannschaft B</v>
      </c>
      <c r="B27" s="30"/>
      <c r="C27" s="30"/>
      <c r="D27" s="30"/>
      <c r="E27" s="30"/>
      <c r="F27" s="30"/>
      <c r="G27" s="31"/>
      <c r="H27" s="78" t="str">
        <f ca="1">INDIRECT(CONCATENATE("Zeitplan!$C$",_xlfn.SHEET()-4+5))</f>
        <v>Mannschaft C</v>
      </c>
      <c r="I27" s="30"/>
      <c r="J27" s="30"/>
      <c r="K27" s="30"/>
      <c r="L27" s="30"/>
      <c r="M27" s="30"/>
      <c r="N27" s="30"/>
      <c r="O27" s="30"/>
      <c r="P27" s="31"/>
      <c r="Q27" s="78" t="str">
        <f ca="1">INDIRECT(CONCATENATE("Zeitplan!$D$",_xlfn.SHEET()-4+5))</f>
        <v>Mannschaft D</v>
      </c>
      <c r="R27" s="30"/>
      <c r="S27" s="30"/>
      <c r="T27" s="27"/>
      <c r="U27" s="30"/>
      <c r="V27" s="30"/>
      <c r="W27" s="30"/>
      <c r="X27" s="30"/>
      <c r="Y27" s="31"/>
    </row>
    <row r="28" spans="1:25" ht="18" customHeight="1" x14ac:dyDescent="0.25">
      <c r="A28" s="23"/>
      <c r="B28" s="24"/>
      <c r="C28" s="24"/>
      <c r="D28" s="24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4"/>
      <c r="P28" s="24"/>
      <c r="Q28" s="23"/>
      <c r="R28" s="24"/>
      <c r="S28" s="24"/>
      <c r="T28" s="24"/>
      <c r="U28" s="24"/>
      <c r="V28" s="24"/>
      <c r="W28" s="24"/>
      <c r="X28" s="24"/>
      <c r="Y28" s="25"/>
    </row>
    <row r="29" spans="1:25" ht="18" customHeight="1" x14ac:dyDescent="0.2">
      <c r="A29" s="26"/>
      <c r="B29" s="27"/>
      <c r="C29" s="27"/>
      <c r="D29" s="27"/>
      <c r="E29" s="27"/>
      <c r="F29" s="27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6"/>
      <c r="R29" s="27"/>
      <c r="S29" s="27"/>
      <c r="T29" s="27"/>
      <c r="U29" s="27"/>
      <c r="V29" s="27"/>
      <c r="W29" s="27"/>
      <c r="X29" s="27"/>
      <c r="Y29" s="28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A29"/>
  <sheetViews>
    <sheetView workbookViewId="0">
      <selection activeCell="D9" sqref="D9"/>
    </sheetView>
  </sheetViews>
  <sheetFormatPr baseColWidth="10" defaultRowHeight="15" x14ac:dyDescent="0.2"/>
  <cols>
    <col min="2" max="25" width="5.6640625" customWidth="1"/>
  </cols>
  <sheetData>
    <row r="3" spans="1:27" ht="24" x14ac:dyDescent="0.3">
      <c r="E3" s="7" t="str">
        <f>Titel</f>
        <v>Veranstaltung, 01.Jan.2019</v>
      </c>
    </row>
    <row r="5" spans="1:27" ht="21" x14ac:dyDescent="0.25">
      <c r="A5" s="15" t="s">
        <v>9</v>
      </c>
      <c r="B5" s="16"/>
      <c r="C5" s="16"/>
      <c r="D5" s="16"/>
      <c r="E5" s="16" t="s">
        <v>12</v>
      </c>
      <c r="F5" s="16"/>
      <c r="G5" s="16"/>
      <c r="H5" s="16"/>
      <c r="I5" s="16"/>
      <c r="J5" s="16"/>
      <c r="K5" s="16"/>
      <c r="L5" s="16"/>
      <c r="M5" s="16"/>
      <c r="N5" s="16" t="s">
        <v>13</v>
      </c>
      <c r="O5" s="16"/>
      <c r="P5" s="16"/>
      <c r="Q5" s="16"/>
      <c r="R5" s="16"/>
      <c r="S5" s="16"/>
      <c r="T5" s="16"/>
      <c r="U5" s="16" t="s">
        <v>14</v>
      </c>
      <c r="V5" s="16"/>
      <c r="W5" s="16"/>
      <c r="X5" s="16"/>
      <c r="Y5" s="16"/>
    </row>
    <row r="6" spans="1:27" ht="21" x14ac:dyDescent="0.25">
      <c r="A6" s="76">
        <f ca="1">INDIRECT(CONCATENATE("Zeitplan!B",_xlfn.SHEET()-4+5))</f>
        <v>0.57638888888888895</v>
      </c>
      <c r="B6" s="16"/>
      <c r="C6" s="16"/>
      <c r="D6" s="16"/>
      <c r="E6" s="77" t="str">
        <f ca="1">INDIRECT(CONCATENATE("Zeitplan!$C$",_xlfn.SHEET()-4+5))</f>
        <v>Mannschaft A</v>
      </c>
      <c r="F6" s="16"/>
      <c r="G6" s="16"/>
      <c r="H6" s="16"/>
      <c r="I6" s="16"/>
      <c r="J6" s="16"/>
      <c r="K6" s="16"/>
      <c r="L6" s="16"/>
      <c r="M6" s="16"/>
      <c r="N6" s="77" t="str">
        <f ca="1">INDIRECT(CONCATENATE("Zeitplan!$D$",_xlfn.SHEET()-4+5))</f>
        <v>Mannschaft E</v>
      </c>
      <c r="O6" s="16"/>
      <c r="P6" s="16"/>
      <c r="Q6" s="16"/>
      <c r="R6" s="16"/>
      <c r="S6" s="16"/>
      <c r="T6" s="16"/>
      <c r="U6" s="77" t="str">
        <f ca="1">INDIRECT(CONCATENATE("Zeitplan!$E$",_xlfn.SHEET()-4+5))</f>
        <v>Mannschaft D</v>
      </c>
      <c r="V6" s="16"/>
      <c r="W6" s="16"/>
      <c r="X6" s="16"/>
      <c r="Y6" s="16"/>
    </row>
    <row r="7" spans="1:27" ht="13" customHeight="1" x14ac:dyDescent="0.2">
      <c r="A7" s="10"/>
      <c r="D7" s="8"/>
    </row>
    <row r="8" spans="1:27" ht="13" customHeight="1" x14ac:dyDescent="0.2">
      <c r="A8" s="10"/>
      <c r="D8" s="8"/>
    </row>
    <row r="9" spans="1:27" ht="13" customHeight="1" x14ac:dyDescent="0.25">
      <c r="A9" s="10"/>
      <c r="D9" s="8"/>
      <c r="AA9" s="76"/>
    </row>
    <row r="10" spans="1:27" ht="20.25" customHeight="1" x14ac:dyDescent="0.25">
      <c r="A10" s="17" t="s">
        <v>2</v>
      </c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7" ht="20.25" customHeight="1" x14ac:dyDescent="0.2">
      <c r="A11" s="12"/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7" ht="20.25" customHeight="1" thickBot="1" x14ac:dyDescent="0.25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7" ht="21" x14ac:dyDescent="0.25">
      <c r="A13" s="32" t="s">
        <v>3</v>
      </c>
      <c r="B13" s="2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7" ht="20.25" customHeight="1" x14ac:dyDescent="0.2">
      <c r="A14" s="1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7" ht="20.25" customHeight="1" x14ac:dyDescent="0.2">
      <c r="A15" s="14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20" spans="1:25" ht="1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21" x14ac:dyDescent="0.25">
      <c r="A21" s="18"/>
      <c r="B21" s="18"/>
      <c r="C21" s="18"/>
      <c r="D21" s="77" t="str">
        <f ca="1">INDIRECT(CONCATENATE("Zeitplan!$C$",_xlfn.SHEET()-4+5))</f>
        <v>Mannschaft A</v>
      </c>
      <c r="E21" s="18"/>
      <c r="F21" s="18"/>
      <c r="G21" s="18"/>
      <c r="I21" s="77" t="str">
        <f ca="1">INDIRECT(CONCATENATE("Zeitplan!$D$",_xlfn.SHEET()-4+5))</f>
        <v>Mannschaft E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9" x14ac:dyDescent="0.25">
      <c r="A22" s="18" t="s">
        <v>10</v>
      </c>
      <c r="B22" s="18"/>
      <c r="C22" s="18"/>
      <c r="D22" s="18"/>
      <c r="E22" s="18"/>
      <c r="F22" s="18"/>
      <c r="H22" s="19" t="s">
        <v>15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9" x14ac:dyDescent="0.25">
      <c r="A23" s="18"/>
      <c r="B23" s="18"/>
      <c r="C23" s="18"/>
      <c r="D23" s="18"/>
      <c r="E23" s="18"/>
      <c r="F23" s="18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9" x14ac:dyDescent="0.25">
      <c r="A24" s="18" t="s">
        <v>11</v>
      </c>
      <c r="B24" s="18"/>
      <c r="C24" s="18"/>
      <c r="D24" s="18"/>
      <c r="E24" s="18"/>
      <c r="F24" s="18"/>
      <c r="H24" s="19" t="s">
        <v>15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9" x14ac:dyDescent="0.25">
      <c r="A26" s="20" t="s">
        <v>16</v>
      </c>
      <c r="B26" s="21"/>
      <c r="C26" s="21"/>
      <c r="D26" s="21"/>
      <c r="E26" s="21"/>
      <c r="F26" s="21"/>
      <c r="G26" s="22"/>
      <c r="H26" s="20" t="s">
        <v>12</v>
      </c>
      <c r="I26" s="21"/>
      <c r="J26" s="21"/>
      <c r="K26" s="21"/>
      <c r="L26" s="21"/>
      <c r="M26" s="21"/>
      <c r="N26" s="21"/>
      <c r="O26" s="21"/>
      <c r="P26" s="22"/>
      <c r="Q26" s="20" t="s">
        <v>13</v>
      </c>
      <c r="R26" s="21"/>
      <c r="S26" s="21"/>
      <c r="T26" s="29"/>
      <c r="U26" s="21"/>
      <c r="V26" s="21"/>
      <c r="W26" s="21"/>
      <c r="X26" s="21"/>
      <c r="Y26" s="22"/>
    </row>
    <row r="27" spans="1:25" ht="21" x14ac:dyDescent="0.25">
      <c r="A27" s="78" t="str">
        <f ca="1">INDIRECT(CONCATENATE("Zeitplan!$E$",_xlfn.SHEET()-4+5))</f>
        <v>Mannschaft D</v>
      </c>
      <c r="B27" s="30"/>
      <c r="C27" s="30"/>
      <c r="D27" s="30"/>
      <c r="E27" s="30"/>
      <c r="F27" s="30"/>
      <c r="G27" s="31"/>
      <c r="H27" s="78" t="str">
        <f ca="1">INDIRECT(CONCATENATE("Zeitplan!$C$",_xlfn.SHEET()-4+5))</f>
        <v>Mannschaft A</v>
      </c>
      <c r="I27" s="30"/>
      <c r="J27" s="30"/>
      <c r="K27" s="30"/>
      <c r="L27" s="30"/>
      <c r="M27" s="30"/>
      <c r="N27" s="30"/>
      <c r="O27" s="30"/>
      <c r="P27" s="31"/>
      <c r="Q27" s="78" t="str">
        <f ca="1">INDIRECT(CONCATENATE("Zeitplan!$D$",_xlfn.SHEET()-4+5))</f>
        <v>Mannschaft E</v>
      </c>
      <c r="R27" s="30"/>
      <c r="S27" s="30"/>
      <c r="T27" s="27"/>
      <c r="U27" s="30"/>
      <c r="V27" s="30"/>
      <c r="W27" s="30"/>
      <c r="X27" s="30"/>
      <c r="Y27" s="31"/>
    </row>
    <row r="28" spans="1:25" ht="18" customHeight="1" x14ac:dyDescent="0.25">
      <c r="A28" s="23"/>
      <c r="B28" s="24"/>
      <c r="C28" s="24"/>
      <c r="D28" s="24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4"/>
      <c r="P28" s="24"/>
      <c r="Q28" s="23"/>
      <c r="R28" s="24"/>
      <c r="S28" s="24"/>
      <c r="T28" s="24"/>
      <c r="U28" s="24"/>
      <c r="V28" s="24"/>
      <c r="W28" s="24"/>
      <c r="X28" s="24"/>
      <c r="Y28" s="25"/>
    </row>
    <row r="29" spans="1:25" ht="18" customHeight="1" x14ac:dyDescent="0.2">
      <c r="A29" s="26"/>
      <c r="B29" s="27"/>
      <c r="C29" s="27"/>
      <c r="D29" s="27"/>
      <c r="E29" s="27"/>
      <c r="F29" s="27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6"/>
      <c r="R29" s="27"/>
      <c r="S29" s="27"/>
      <c r="T29" s="27"/>
      <c r="U29" s="27"/>
      <c r="V29" s="27"/>
      <c r="W29" s="27"/>
      <c r="X29" s="27"/>
      <c r="Y29" s="28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AA29"/>
  <sheetViews>
    <sheetView workbookViewId="0">
      <selection activeCell="Z34" sqref="Z34"/>
    </sheetView>
  </sheetViews>
  <sheetFormatPr baseColWidth="10" defaultRowHeight="15" x14ac:dyDescent="0.2"/>
  <cols>
    <col min="2" max="25" width="5.6640625" customWidth="1"/>
  </cols>
  <sheetData>
    <row r="3" spans="1:27" ht="24" x14ac:dyDescent="0.3">
      <c r="E3" s="7" t="str">
        <f>Titel</f>
        <v>Veranstaltung, 01.Jan.2019</v>
      </c>
    </row>
    <row r="5" spans="1:27" ht="21" x14ac:dyDescent="0.25">
      <c r="A5" s="15" t="s">
        <v>9</v>
      </c>
      <c r="B5" s="16"/>
      <c r="C5" s="16"/>
      <c r="D5" s="16"/>
      <c r="E5" s="16" t="s">
        <v>12</v>
      </c>
      <c r="F5" s="16"/>
      <c r="G5" s="16"/>
      <c r="H5" s="16"/>
      <c r="I5" s="16"/>
      <c r="J5" s="16"/>
      <c r="K5" s="16"/>
      <c r="L5" s="16"/>
      <c r="M5" s="16"/>
      <c r="N5" s="16" t="s">
        <v>13</v>
      </c>
      <c r="O5" s="16"/>
      <c r="P5" s="16"/>
      <c r="Q5" s="16"/>
      <c r="R5" s="16"/>
      <c r="S5" s="16"/>
      <c r="T5" s="16"/>
      <c r="U5" s="16" t="s">
        <v>14</v>
      </c>
      <c r="V5" s="16"/>
      <c r="W5" s="16"/>
      <c r="X5" s="16"/>
      <c r="Y5" s="16"/>
    </row>
    <row r="6" spans="1:27" ht="21" x14ac:dyDescent="0.25">
      <c r="A6" s="76">
        <f ca="1">INDIRECT(CONCATENATE("Zeitplan!B",_xlfn.SHEET()-4+5))</f>
        <v>0.59375000000000011</v>
      </c>
      <c r="B6" s="16"/>
      <c r="C6" s="16"/>
      <c r="D6" s="16"/>
      <c r="E6" s="77" t="str">
        <f ca="1">INDIRECT(CONCATENATE("Zeitplan!$C$",_xlfn.SHEET()-4+5))</f>
        <v>Senioren A</v>
      </c>
      <c r="F6" s="16"/>
      <c r="G6" s="16"/>
      <c r="H6" s="16"/>
      <c r="I6" s="16"/>
      <c r="J6" s="16"/>
      <c r="K6" s="16"/>
      <c r="L6" s="16"/>
      <c r="M6" s="16"/>
      <c r="N6" s="77" t="str">
        <f ca="1">INDIRECT(CONCATENATE("Zeitplan!$D$",_xlfn.SHEET()-4+5))</f>
        <v>Senioren B</v>
      </c>
      <c r="O6" s="16"/>
      <c r="P6" s="16"/>
      <c r="Q6" s="16"/>
      <c r="R6" s="16"/>
      <c r="S6" s="16"/>
      <c r="T6" s="16"/>
      <c r="U6" s="77" t="str">
        <f ca="1">INDIRECT(CONCATENATE("Zeitplan!$E$",_xlfn.SHEET()-4+5))</f>
        <v>Senioren C</v>
      </c>
      <c r="V6" s="16"/>
      <c r="W6" s="16"/>
      <c r="X6" s="16"/>
      <c r="Y6" s="16"/>
    </row>
    <row r="7" spans="1:27" ht="13" customHeight="1" x14ac:dyDescent="0.2">
      <c r="A7" s="10"/>
      <c r="D7" s="8"/>
    </row>
    <row r="8" spans="1:27" ht="13" customHeight="1" x14ac:dyDescent="0.2">
      <c r="A8" s="10"/>
      <c r="D8" s="8"/>
    </row>
    <row r="9" spans="1:27" ht="13" customHeight="1" x14ac:dyDescent="0.25">
      <c r="A9" s="10"/>
      <c r="D9" s="8"/>
      <c r="AA9" s="76"/>
    </row>
    <row r="10" spans="1:27" ht="20.25" customHeight="1" x14ac:dyDescent="0.25">
      <c r="A10" s="17" t="s">
        <v>2</v>
      </c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7" ht="20.25" customHeight="1" x14ac:dyDescent="0.2">
      <c r="A11" s="12"/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7" ht="20.25" customHeight="1" thickBot="1" x14ac:dyDescent="0.25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7" ht="21" x14ac:dyDescent="0.25">
      <c r="A13" s="32" t="s">
        <v>3</v>
      </c>
      <c r="B13" s="2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7" ht="20.25" customHeight="1" x14ac:dyDescent="0.2">
      <c r="A14" s="1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7" ht="20.25" customHeight="1" x14ac:dyDescent="0.2">
      <c r="A15" s="14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20" spans="1:25" ht="1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21" x14ac:dyDescent="0.25">
      <c r="A21" s="18"/>
      <c r="B21" s="18"/>
      <c r="C21" s="18"/>
      <c r="D21" s="77" t="str">
        <f ca="1">INDIRECT(CONCATENATE("Zeitplan!$C$",_xlfn.SHEET()-4+5))</f>
        <v>Senioren A</v>
      </c>
      <c r="E21" s="18"/>
      <c r="F21" s="18"/>
      <c r="G21" s="18"/>
      <c r="I21" s="77" t="str">
        <f ca="1">INDIRECT(CONCATENATE("Zeitplan!$D$",_xlfn.SHEET()-4+5))</f>
        <v>Senioren B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9" x14ac:dyDescent="0.25">
      <c r="A22" s="18" t="s">
        <v>10</v>
      </c>
      <c r="B22" s="18"/>
      <c r="C22" s="18"/>
      <c r="D22" s="18"/>
      <c r="E22" s="18"/>
      <c r="F22" s="18"/>
      <c r="H22" s="19" t="s">
        <v>15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9" x14ac:dyDescent="0.25">
      <c r="A23" s="18"/>
      <c r="B23" s="18"/>
      <c r="C23" s="18"/>
      <c r="D23" s="18"/>
      <c r="E23" s="18"/>
      <c r="F23" s="18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9" x14ac:dyDescent="0.25">
      <c r="A24" s="18" t="s">
        <v>11</v>
      </c>
      <c r="B24" s="18"/>
      <c r="C24" s="18"/>
      <c r="D24" s="18"/>
      <c r="E24" s="18"/>
      <c r="F24" s="18"/>
      <c r="H24" s="19" t="s">
        <v>15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9" x14ac:dyDescent="0.25">
      <c r="A26" s="20" t="s">
        <v>16</v>
      </c>
      <c r="B26" s="21"/>
      <c r="C26" s="21"/>
      <c r="D26" s="21"/>
      <c r="E26" s="21"/>
      <c r="F26" s="21"/>
      <c r="G26" s="22"/>
      <c r="H26" s="20" t="s">
        <v>12</v>
      </c>
      <c r="I26" s="21"/>
      <c r="J26" s="21"/>
      <c r="K26" s="21"/>
      <c r="L26" s="21"/>
      <c r="M26" s="21"/>
      <c r="N26" s="21"/>
      <c r="O26" s="21"/>
      <c r="P26" s="22"/>
      <c r="Q26" s="20" t="s">
        <v>13</v>
      </c>
      <c r="R26" s="21"/>
      <c r="S26" s="21"/>
      <c r="T26" s="29"/>
      <c r="U26" s="21"/>
      <c r="V26" s="21"/>
      <c r="W26" s="21"/>
      <c r="X26" s="21"/>
      <c r="Y26" s="22"/>
    </row>
    <row r="27" spans="1:25" ht="21" x14ac:dyDescent="0.25">
      <c r="A27" s="78" t="str">
        <f ca="1">INDIRECT(CONCATENATE("Zeitplan!$E$",_xlfn.SHEET()-4+5))</f>
        <v>Senioren C</v>
      </c>
      <c r="B27" s="30"/>
      <c r="C27" s="30"/>
      <c r="D27" s="30"/>
      <c r="E27" s="30"/>
      <c r="F27" s="30"/>
      <c r="G27" s="31"/>
      <c r="H27" s="78" t="str">
        <f ca="1">INDIRECT(CONCATENATE("Zeitplan!$C$",_xlfn.SHEET()-4+5))</f>
        <v>Senioren A</v>
      </c>
      <c r="I27" s="30"/>
      <c r="J27" s="30"/>
      <c r="K27" s="30"/>
      <c r="L27" s="30"/>
      <c r="M27" s="30"/>
      <c r="N27" s="30"/>
      <c r="O27" s="30"/>
      <c r="P27" s="31"/>
      <c r="Q27" s="78" t="str">
        <f ca="1">INDIRECT(CONCATENATE("Zeitplan!$D$",_xlfn.SHEET()-4+5))</f>
        <v>Senioren B</v>
      </c>
      <c r="R27" s="30"/>
      <c r="S27" s="30"/>
      <c r="T27" s="27"/>
      <c r="U27" s="30"/>
      <c r="V27" s="30"/>
      <c r="W27" s="30"/>
      <c r="X27" s="30"/>
      <c r="Y27" s="31"/>
    </row>
    <row r="28" spans="1:25" ht="18" customHeight="1" x14ac:dyDescent="0.25">
      <c r="A28" s="23"/>
      <c r="B28" s="24"/>
      <c r="C28" s="24"/>
      <c r="D28" s="24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4"/>
      <c r="P28" s="24"/>
      <c r="Q28" s="23"/>
      <c r="R28" s="24"/>
      <c r="S28" s="24"/>
      <c r="T28" s="24"/>
      <c r="U28" s="24"/>
      <c r="V28" s="24"/>
      <c r="W28" s="24"/>
      <c r="X28" s="24"/>
      <c r="Y28" s="25"/>
    </row>
    <row r="29" spans="1:25" ht="18" customHeight="1" x14ac:dyDescent="0.2">
      <c r="A29" s="26"/>
      <c r="B29" s="27"/>
      <c r="C29" s="27"/>
      <c r="D29" s="27"/>
      <c r="E29" s="27"/>
      <c r="F29" s="27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6"/>
      <c r="R29" s="27"/>
      <c r="S29" s="27"/>
      <c r="T29" s="27"/>
      <c r="U29" s="27"/>
      <c r="V29" s="27"/>
      <c r="W29" s="27"/>
      <c r="X29" s="27"/>
      <c r="Y29" s="28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A29"/>
  <sheetViews>
    <sheetView workbookViewId="0">
      <selection activeCell="AB33" sqref="AB33"/>
    </sheetView>
  </sheetViews>
  <sheetFormatPr baseColWidth="10" defaultRowHeight="15" x14ac:dyDescent="0.2"/>
  <cols>
    <col min="2" max="25" width="5.6640625" customWidth="1"/>
  </cols>
  <sheetData>
    <row r="3" spans="1:27" ht="24" x14ac:dyDescent="0.3">
      <c r="E3" s="7" t="str">
        <f>Titel</f>
        <v>Veranstaltung, 01.Jan.2019</v>
      </c>
    </row>
    <row r="5" spans="1:27" ht="21" x14ac:dyDescent="0.25">
      <c r="A5" s="15" t="s">
        <v>9</v>
      </c>
      <c r="B5" s="16"/>
      <c r="C5" s="16"/>
      <c r="D5" s="16"/>
      <c r="E5" s="16" t="s">
        <v>12</v>
      </c>
      <c r="F5" s="16"/>
      <c r="G5" s="16"/>
      <c r="H5" s="16"/>
      <c r="I5" s="16"/>
      <c r="J5" s="16"/>
      <c r="K5" s="16"/>
      <c r="L5" s="16"/>
      <c r="M5" s="16"/>
      <c r="N5" s="16" t="s">
        <v>13</v>
      </c>
      <c r="O5" s="16"/>
      <c r="P5" s="16"/>
      <c r="Q5" s="16"/>
      <c r="R5" s="16"/>
      <c r="S5" s="16"/>
      <c r="T5" s="16"/>
      <c r="U5" s="16" t="s">
        <v>14</v>
      </c>
      <c r="V5" s="16"/>
      <c r="W5" s="16"/>
      <c r="X5" s="16"/>
      <c r="Y5" s="16"/>
    </row>
    <row r="6" spans="1:27" ht="21" x14ac:dyDescent="0.25">
      <c r="A6" s="76">
        <f ca="1">INDIRECT(CONCATENATE("Zeitplan!B",_xlfn.SHEET()-4+5))</f>
        <v>0.61111111111111127</v>
      </c>
      <c r="B6" s="16"/>
      <c r="C6" s="16"/>
      <c r="D6" s="16"/>
      <c r="E6" s="77" t="str">
        <f ca="1">INDIRECT(CONCATENATE("Zeitplan!$C$",_xlfn.SHEET()-4+5))</f>
        <v>Mannschaft B</v>
      </c>
      <c r="F6" s="16"/>
      <c r="G6" s="16"/>
      <c r="H6" s="16"/>
      <c r="I6" s="16"/>
      <c r="J6" s="16"/>
      <c r="K6" s="16"/>
      <c r="L6" s="16"/>
      <c r="M6" s="16"/>
      <c r="N6" s="77" t="str">
        <f ca="1">INDIRECT(CONCATENATE("Zeitplan!$D$",_xlfn.SHEET()-4+5))</f>
        <v>Mannschaft C</v>
      </c>
      <c r="O6" s="16"/>
      <c r="P6" s="16"/>
      <c r="Q6" s="16"/>
      <c r="R6" s="16"/>
      <c r="S6" s="16"/>
      <c r="T6" s="16"/>
      <c r="U6" s="77" t="str">
        <f ca="1">INDIRECT(CONCATENATE("Zeitplan!$E$",_xlfn.SHEET()-4+5))</f>
        <v>Mannschaft A</v>
      </c>
      <c r="V6" s="16"/>
      <c r="W6" s="16"/>
      <c r="X6" s="16"/>
      <c r="Y6" s="16"/>
    </row>
    <row r="7" spans="1:27" ht="13" customHeight="1" x14ac:dyDescent="0.2">
      <c r="A7" s="10"/>
      <c r="D7" s="8"/>
    </row>
    <row r="8" spans="1:27" ht="13" customHeight="1" x14ac:dyDescent="0.2">
      <c r="A8" s="10"/>
      <c r="D8" s="8"/>
    </row>
    <row r="9" spans="1:27" ht="13" customHeight="1" x14ac:dyDescent="0.25">
      <c r="A9" s="10"/>
      <c r="D9" s="8"/>
      <c r="AA9" s="76"/>
    </row>
    <row r="10" spans="1:27" ht="20.25" customHeight="1" x14ac:dyDescent="0.25">
      <c r="A10" s="17" t="s">
        <v>2</v>
      </c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7" ht="20.25" customHeight="1" x14ac:dyDescent="0.2">
      <c r="A11" s="12"/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7" ht="20.25" customHeight="1" thickBot="1" x14ac:dyDescent="0.25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7" ht="21" x14ac:dyDescent="0.25">
      <c r="A13" s="32" t="s">
        <v>3</v>
      </c>
      <c r="B13" s="2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7" ht="20.25" customHeight="1" x14ac:dyDescent="0.2">
      <c r="A14" s="1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7" ht="20.25" customHeight="1" x14ac:dyDescent="0.2">
      <c r="A15" s="14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20" spans="1:25" ht="1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21" x14ac:dyDescent="0.25">
      <c r="A21" s="18"/>
      <c r="B21" s="18"/>
      <c r="C21" s="18"/>
      <c r="D21" s="77" t="str">
        <f ca="1">INDIRECT(CONCATENATE("Zeitplan!$C$",_xlfn.SHEET()-4+5))</f>
        <v>Mannschaft B</v>
      </c>
      <c r="E21" s="18"/>
      <c r="F21" s="18"/>
      <c r="G21" s="18"/>
      <c r="I21" s="77" t="str">
        <f ca="1">INDIRECT(CONCATENATE("Zeitplan!$D$",_xlfn.SHEET()-4+5))</f>
        <v>Mannschaft C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9" x14ac:dyDescent="0.25">
      <c r="A22" s="18" t="s">
        <v>10</v>
      </c>
      <c r="B22" s="18"/>
      <c r="C22" s="18"/>
      <c r="D22" s="18"/>
      <c r="E22" s="18"/>
      <c r="F22" s="18"/>
      <c r="H22" s="19" t="s">
        <v>15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9" x14ac:dyDescent="0.25">
      <c r="A23" s="18"/>
      <c r="B23" s="18"/>
      <c r="C23" s="18"/>
      <c r="D23" s="18"/>
      <c r="E23" s="18"/>
      <c r="F23" s="18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9" x14ac:dyDescent="0.25">
      <c r="A24" s="18" t="s">
        <v>11</v>
      </c>
      <c r="B24" s="18"/>
      <c r="C24" s="18"/>
      <c r="D24" s="18"/>
      <c r="E24" s="18"/>
      <c r="F24" s="18"/>
      <c r="H24" s="19" t="s">
        <v>15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9" x14ac:dyDescent="0.25">
      <c r="A26" s="20" t="s">
        <v>16</v>
      </c>
      <c r="B26" s="21"/>
      <c r="C26" s="21"/>
      <c r="D26" s="21"/>
      <c r="E26" s="21"/>
      <c r="F26" s="21"/>
      <c r="G26" s="22"/>
      <c r="H26" s="20" t="s">
        <v>12</v>
      </c>
      <c r="I26" s="21"/>
      <c r="J26" s="21"/>
      <c r="K26" s="21"/>
      <c r="L26" s="21"/>
      <c r="M26" s="21"/>
      <c r="N26" s="21"/>
      <c r="O26" s="21"/>
      <c r="P26" s="22"/>
      <c r="Q26" s="20" t="s">
        <v>13</v>
      </c>
      <c r="R26" s="21"/>
      <c r="S26" s="21"/>
      <c r="T26" s="29"/>
      <c r="U26" s="21"/>
      <c r="V26" s="21"/>
      <c r="W26" s="21"/>
      <c r="X26" s="21"/>
      <c r="Y26" s="22"/>
    </row>
    <row r="27" spans="1:25" ht="21" x14ac:dyDescent="0.25">
      <c r="A27" s="78" t="str">
        <f ca="1">INDIRECT(CONCATENATE("Zeitplan!$E$",_xlfn.SHEET()-4+5))</f>
        <v>Mannschaft A</v>
      </c>
      <c r="B27" s="30"/>
      <c r="C27" s="30"/>
      <c r="D27" s="30"/>
      <c r="E27" s="30"/>
      <c r="F27" s="30"/>
      <c r="G27" s="31"/>
      <c r="H27" s="78" t="str">
        <f ca="1">INDIRECT(CONCATENATE("Zeitplan!$C$",_xlfn.SHEET()-4+5))</f>
        <v>Mannschaft B</v>
      </c>
      <c r="I27" s="30"/>
      <c r="J27" s="30"/>
      <c r="K27" s="30"/>
      <c r="L27" s="30"/>
      <c r="M27" s="30"/>
      <c r="N27" s="30"/>
      <c r="O27" s="30"/>
      <c r="P27" s="31"/>
      <c r="Q27" s="78" t="str">
        <f ca="1">INDIRECT(CONCATENATE("Zeitplan!$D$",_xlfn.SHEET()-4+5))</f>
        <v>Mannschaft C</v>
      </c>
      <c r="R27" s="30"/>
      <c r="S27" s="30"/>
      <c r="T27" s="27"/>
      <c r="U27" s="30"/>
      <c r="V27" s="30"/>
      <c r="W27" s="30"/>
      <c r="X27" s="30"/>
      <c r="Y27" s="31"/>
    </row>
    <row r="28" spans="1:25" ht="18" customHeight="1" x14ac:dyDescent="0.25">
      <c r="A28" s="23"/>
      <c r="B28" s="24"/>
      <c r="C28" s="24"/>
      <c r="D28" s="24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4"/>
      <c r="P28" s="24"/>
      <c r="Q28" s="23"/>
      <c r="R28" s="24"/>
      <c r="S28" s="24"/>
      <c r="T28" s="24"/>
      <c r="U28" s="24"/>
      <c r="V28" s="24"/>
      <c r="W28" s="24"/>
      <c r="X28" s="24"/>
      <c r="Y28" s="25"/>
    </row>
    <row r="29" spans="1:25" ht="18" customHeight="1" x14ac:dyDescent="0.2">
      <c r="A29" s="26"/>
      <c r="B29" s="27"/>
      <c r="C29" s="27"/>
      <c r="D29" s="27"/>
      <c r="E29" s="27"/>
      <c r="F29" s="27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6"/>
      <c r="R29" s="27"/>
      <c r="S29" s="27"/>
      <c r="T29" s="27"/>
      <c r="U29" s="27"/>
      <c r="V29" s="27"/>
      <c r="W29" s="27"/>
      <c r="X29" s="27"/>
      <c r="Y29" s="28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23</vt:i4>
      </vt:variant>
    </vt:vector>
  </HeadingPairs>
  <TitlesOfParts>
    <vt:vector size="40" baseType="lpstr">
      <vt:lpstr>Admin</vt:lpstr>
      <vt:lpstr>Zeitplan</vt:lpstr>
      <vt:lpstr>Resultatübersicht</vt:lpstr>
      <vt:lpstr>Rangliste</vt:lpstr>
      <vt:lpstr>Spiel 1</vt:lpstr>
      <vt:lpstr>Spiel 2</vt:lpstr>
      <vt:lpstr>Spiel 3</vt:lpstr>
      <vt:lpstr>Spiel 4</vt:lpstr>
      <vt:lpstr>Spiel 5</vt:lpstr>
      <vt:lpstr>Spiel 6</vt:lpstr>
      <vt:lpstr>Spiel 7</vt:lpstr>
      <vt:lpstr>Spiel 8</vt:lpstr>
      <vt:lpstr>Spiel 9</vt:lpstr>
      <vt:lpstr>Spiel 10</vt:lpstr>
      <vt:lpstr>Spiel 11</vt:lpstr>
      <vt:lpstr>Spiel 12</vt:lpstr>
      <vt:lpstr>Spiel 13</vt:lpstr>
      <vt:lpstr>Aktive1</vt:lpstr>
      <vt:lpstr>Aktive2</vt:lpstr>
      <vt:lpstr>Aktive3</vt:lpstr>
      <vt:lpstr>Aktive4</vt:lpstr>
      <vt:lpstr>Aktive5</vt:lpstr>
      <vt:lpstr>Ausrichter</vt:lpstr>
      <vt:lpstr>Datum</vt:lpstr>
      <vt:lpstr>Zeitplan!Druckbereich</vt:lpstr>
      <vt:lpstr>Durchlauf</vt:lpstr>
      <vt:lpstr>Mannschaft1</vt:lpstr>
      <vt:lpstr>Mannschaft2</vt:lpstr>
      <vt:lpstr>Mannschaft3</vt:lpstr>
      <vt:lpstr>Mannschaft4</vt:lpstr>
      <vt:lpstr>Ort</vt:lpstr>
      <vt:lpstr>Pause</vt:lpstr>
      <vt:lpstr>Senioren1</vt:lpstr>
      <vt:lpstr>Senioren2</vt:lpstr>
      <vt:lpstr>Senioren3</vt:lpstr>
      <vt:lpstr>SpieleProMatch</vt:lpstr>
      <vt:lpstr>Spielzeit</vt:lpstr>
      <vt:lpstr>Startzeit</vt:lpstr>
      <vt:lpstr>Titel</vt:lpstr>
      <vt:lpstr>Veranstaltung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Priska Aerne</dc:creator>
  <cp:lastModifiedBy>Jan Stettler</cp:lastModifiedBy>
  <cp:lastPrinted>2018-04-25T19:41:26Z</cp:lastPrinted>
  <dcterms:created xsi:type="dcterms:W3CDTF">2012-05-07T17:12:11Z</dcterms:created>
  <dcterms:modified xsi:type="dcterms:W3CDTF">2018-05-08T09:52:51Z</dcterms:modified>
</cp:coreProperties>
</file>